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kr32153\Desktop\"/>
    </mc:Choice>
  </mc:AlternateContent>
  <bookViews>
    <workbookView xWindow="0" yWindow="0" windowWidth="20490" windowHeight="8145" activeTab="4"/>
  </bookViews>
  <sheets>
    <sheet name="Rekapitulácia" sheetId="1" r:id="rId1"/>
    <sheet name="Krycí list stavby" sheetId="2" r:id="rId2"/>
    <sheet name="Kryci_list 530" sheetId="3" r:id="rId3"/>
    <sheet name="Rekap 530" sheetId="4" r:id="rId4"/>
    <sheet name="SO 530" sheetId="5" r:id="rId5"/>
  </sheets>
  <definedNames>
    <definedName name="_xlnm.Print_Titles" localSheetId="3">'Rekap 530'!$9:$9</definedName>
    <definedName name="_xlnm.Print_Titles" localSheetId="4">'SO 530'!$8:$8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5" l="1"/>
  <c r="J20" i="2" l="1"/>
  <c r="J18" i="2"/>
  <c r="J17" i="2"/>
  <c r="J16" i="2"/>
  <c r="E18" i="2"/>
  <c r="F8" i="1"/>
  <c r="E8" i="1"/>
  <c r="D8" i="1"/>
  <c r="E7" i="1"/>
  <c r="J17" i="3"/>
  <c r="K7" i="1"/>
  <c r="I30" i="3"/>
  <c r="J30" i="3" s="1"/>
  <c r="Z61" i="5"/>
  <c r="S58" i="5"/>
  <c r="F24" i="4" s="1"/>
  <c r="P58" i="5"/>
  <c r="P60" i="5" s="1"/>
  <c r="E25" i="4" s="1"/>
  <c r="M58" i="5"/>
  <c r="M60" i="5" s="1"/>
  <c r="C25" i="4" s="1"/>
  <c r="E18" i="3" s="1"/>
  <c r="H58" i="5"/>
  <c r="K57" i="5"/>
  <c r="J57" i="5"/>
  <c r="L57" i="5"/>
  <c r="I57" i="5"/>
  <c r="S51" i="5"/>
  <c r="F20" i="4" s="1"/>
  <c r="K50" i="5"/>
  <c r="J50" i="5"/>
  <c r="P50" i="5"/>
  <c r="M50" i="5"/>
  <c r="H51" i="5" s="1"/>
  <c r="I50" i="5"/>
  <c r="K49" i="5"/>
  <c r="J49" i="5"/>
  <c r="P49" i="5"/>
  <c r="L49" i="5"/>
  <c r="I49" i="5"/>
  <c r="K48" i="5"/>
  <c r="J48" i="5"/>
  <c r="P48" i="5"/>
  <c r="P51" i="5" s="1"/>
  <c r="E20" i="4" s="1"/>
  <c r="L48" i="5"/>
  <c r="L51" i="5" s="1"/>
  <c r="B20" i="4" s="1"/>
  <c r="I48" i="5"/>
  <c r="F19" i="4"/>
  <c r="S45" i="5"/>
  <c r="P45" i="5"/>
  <c r="E19" i="4" s="1"/>
  <c r="H45" i="5"/>
  <c r="M45" i="5"/>
  <c r="C19" i="4" s="1"/>
  <c r="K44" i="5"/>
  <c r="J44" i="5"/>
  <c r="L44" i="5"/>
  <c r="G45" i="5" s="1"/>
  <c r="I44" i="5"/>
  <c r="I45" i="5" s="1"/>
  <c r="D19" i="4" s="1"/>
  <c r="F18" i="4"/>
  <c r="S41" i="5"/>
  <c r="S53" i="5" s="1"/>
  <c r="F21" i="4" s="1"/>
  <c r="H41" i="5"/>
  <c r="M41" i="5"/>
  <c r="K40" i="5"/>
  <c r="J40" i="5"/>
  <c r="P40" i="5"/>
  <c r="L40" i="5"/>
  <c r="I40" i="5"/>
  <c r="K39" i="5"/>
  <c r="J39" i="5"/>
  <c r="P39" i="5"/>
  <c r="L39" i="5"/>
  <c r="I39" i="5"/>
  <c r="I41" i="5" s="1"/>
  <c r="D18" i="4" s="1"/>
  <c r="S33" i="5"/>
  <c r="F14" i="4" s="1"/>
  <c r="K32" i="5"/>
  <c r="J32" i="5"/>
  <c r="M32" i="5"/>
  <c r="I32" i="5"/>
  <c r="K31" i="5"/>
  <c r="J31" i="5"/>
  <c r="M31" i="5"/>
  <c r="I31" i="5"/>
  <c r="K30" i="5"/>
  <c r="J30" i="5"/>
  <c r="M30" i="5"/>
  <c r="M33" i="5" s="1"/>
  <c r="C14" i="4" s="1"/>
  <c r="I30" i="5"/>
  <c r="K29" i="5"/>
  <c r="J29" i="5"/>
  <c r="P29" i="5"/>
  <c r="P33" i="5" s="1"/>
  <c r="E14" i="4" s="1"/>
  <c r="L29" i="5"/>
  <c r="L33" i="5" s="1"/>
  <c r="B14" i="4" s="1"/>
  <c r="I29" i="5"/>
  <c r="I33" i="5" s="1"/>
  <c r="D14" i="4" s="1"/>
  <c r="S26" i="5"/>
  <c r="F13" i="4" s="1"/>
  <c r="H26" i="5"/>
  <c r="M26" i="5"/>
  <c r="C13" i="4" s="1"/>
  <c r="K25" i="5"/>
  <c r="J25" i="5"/>
  <c r="P25" i="5"/>
  <c r="L25" i="5"/>
  <c r="I25" i="5"/>
  <c r="K24" i="5"/>
  <c r="J24" i="5"/>
  <c r="P24" i="5"/>
  <c r="L24" i="5"/>
  <c r="I24" i="5"/>
  <c r="K23" i="5"/>
  <c r="J23" i="5"/>
  <c r="P23" i="5"/>
  <c r="L23" i="5"/>
  <c r="I23" i="5"/>
  <c r="K22" i="5"/>
  <c r="J22" i="5"/>
  <c r="P22" i="5"/>
  <c r="L22" i="5"/>
  <c r="I22" i="5"/>
  <c r="K21" i="5"/>
  <c r="J21" i="5"/>
  <c r="P21" i="5"/>
  <c r="L21" i="5"/>
  <c r="I21" i="5"/>
  <c r="K20" i="5"/>
  <c r="J20" i="5"/>
  <c r="P20" i="5"/>
  <c r="P26" i="5" s="1"/>
  <c r="E13" i="4" s="1"/>
  <c r="L20" i="5"/>
  <c r="G26" i="5" s="1"/>
  <c r="I20" i="5"/>
  <c r="F12" i="4"/>
  <c r="S17" i="5"/>
  <c r="H17" i="5"/>
  <c r="M17" i="5"/>
  <c r="C12" i="4" s="1"/>
  <c r="K16" i="5"/>
  <c r="J16" i="5"/>
  <c r="P16" i="5"/>
  <c r="L16" i="5"/>
  <c r="I16" i="5"/>
  <c r="K15" i="5"/>
  <c r="J15" i="5"/>
  <c r="P17" i="5"/>
  <c r="E12" i="4" s="1"/>
  <c r="L15" i="5"/>
  <c r="L17" i="5" s="1"/>
  <c r="B12" i="4" s="1"/>
  <c r="I15" i="5"/>
  <c r="I17" i="5" s="1"/>
  <c r="D12" i="4" s="1"/>
  <c r="E11" i="4"/>
  <c r="S12" i="5"/>
  <c r="S35" i="5" s="1"/>
  <c r="F15" i="4" s="1"/>
  <c r="P12" i="5"/>
  <c r="H12" i="5"/>
  <c r="M12" i="5"/>
  <c r="H35" i="5" s="1"/>
  <c r="K11" i="5"/>
  <c r="K61" i="5" s="1"/>
  <c r="J11" i="5"/>
  <c r="L11" i="5"/>
  <c r="I11" i="5"/>
  <c r="J20" i="3"/>
  <c r="I51" i="5" l="1"/>
  <c r="D20" i="4" s="1"/>
  <c r="I26" i="5"/>
  <c r="D13" i="4" s="1"/>
  <c r="I12" i="5"/>
  <c r="D11" i="4" s="1"/>
  <c r="G33" i="5"/>
  <c r="L41" i="5"/>
  <c r="B18" i="4" s="1"/>
  <c r="P41" i="5"/>
  <c r="E18" i="4" s="1"/>
  <c r="L45" i="5"/>
  <c r="B19" i="4" s="1"/>
  <c r="M51" i="5"/>
  <c r="C20" i="4" s="1"/>
  <c r="H60" i="5"/>
  <c r="S60" i="5"/>
  <c r="F25" i="4" s="1"/>
  <c r="L12" i="5"/>
  <c r="B11" i="4" s="1"/>
  <c r="F11" i="4"/>
  <c r="G17" i="5"/>
  <c r="L26" i="5"/>
  <c r="B13" i="4" s="1"/>
  <c r="H33" i="5"/>
  <c r="I35" i="5"/>
  <c r="D15" i="4" s="1"/>
  <c r="F16" i="3" s="1"/>
  <c r="F16" i="2" s="1"/>
  <c r="M35" i="5"/>
  <c r="C15" i="4" s="1"/>
  <c r="E16" i="3" s="1"/>
  <c r="E16" i="2" s="1"/>
  <c r="G51" i="5"/>
  <c r="L58" i="5"/>
  <c r="B24" i="4" s="1"/>
  <c r="C24" i="4"/>
  <c r="P35" i="5"/>
  <c r="E15" i="4" s="1"/>
  <c r="G41" i="5"/>
  <c r="C18" i="4"/>
  <c r="I58" i="5"/>
  <c r="D24" i="4" s="1"/>
  <c r="E24" i="4"/>
  <c r="G12" i="5"/>
  <c r="C11" i="4"/>
  <c r="G58" i="5"/>
  <c r="I53" i="5" l="1"/>
  <c r="D21" i="4" s="1"/>
  <c r="F17" i="3" s="1"/>
  <c r="F17" i="2" s="1"/>
  <c r="F20" i="2"/>
  <c r="L53" i="5"/>
  <c r="B21" i="4" s="1"/>
  <c r="D17" i="3" s="1"/>
  <c r="D17" i="2" s="1"/>
  <c r="G35" i="5"/>
  <c r="L35" i="5"/>
  <c r="G53" i="5"/>
  <c r="M53" i="5"/>
  <c r="P53" i="5"/>
  <c r="E21" i="4" s="1"/>
  <c r="L60" i="5"/>
  <c r="B25" i="4" s="1"/>
  <c r="D18" i="3" s="1"/>
  <c r="D18" i="2" s="1"/>
  <c r="S61" i="5"/>
  <c r="F27" i="4" s="1"/>
  <c r="H53" i="5"/>
  <c r="I60" i="5"/>
  <c r="D25" i="4" s="1"/>
  <c r="F18" i="3" s="1"/>
  <c r="F18" i="2" s="1"/>
  <c r="I61" i="5"/>
  <c r="G60" i="5"/>
  <c r="J23" i="3"/>
  <c r="J23" i="2" s="1"/>
  <c r="F22" i="3"/>
  <c r="F22" i="2" s="1"/>
  <c r="J22" i="3"/>
  <c r="J22" i="2" s="1"/>
  <c r="F23" i="3"/>
  <c r="F23" i="2" s="1"/>
  <c r="F20" i="3"/>
  <c r="F24" i="3" l="1"/>
  <c r="F24" i="2" s="1"/>
  <c r="J24" i="3"/>
  <c r="J24" i="2" s="1"/>
  <c r="J26" i="2" s="1"/>
  <c r="J28" i="2" s="1"/>
  <c r="G61" i="5"/>
  <c r="D27" i="4"/>
  <c r="B7" i="1"/>
  <c r="P61" i="5"/>
  <c r="E27" i="4" s="1"/>
  <c r="B15" i="4"/>
  <c r="D16" i="3" s="1"/>
  <c r="D16" i="2" s="1"/>
  <c r="L61" i="5"/>
  <c r="B27" i="4" s="1"/>
  <c r="C21" i="4"/>
  <c r="E17" i="3" s="1"/>
  <c r="E17" i="2" s="1"/>
  <c r="M61" i="5"/>
  <c r="C27" i="4" s="1"/>
  <c r="H61" i="5"/>
  <c r="J26" i="3" l="1"/>
  <c r="J28" i="3" s="1"/>
  <c r="I29" i="3" s="1"/>
  <c r="J29" i="3" s="1"/>
  <c r="J31" i="3" s="1"/>
  <c r="B8" i="1"/>
  <c r="C7" i="1" l="1"/>
  <c r="C8" i="1" s="1"/>
  <c r="G7" i="1"/>
  <c r="G8" i="1" s="1"/>
  <c r="B9" i="1" l="1"/>
  <c r="B10" i="1" s="1"/>
  <c r="G10" i="1" l="1"/>
  <c r="I30" i="2"/>
  <c r="J30" i="2" s="1"/>
  <c r="I29" i="2"/>
  <c r="J29" i="2" s="1"/>
  <c r="G9" i="1"/>
  <c r="G11" i="1" l="1"/>
  <c r="J31" i="2"/>
</calcChain>
</file>

<file path=xl/sharedStrings.xml><?xml version="1.0" encoding="utf-8"?>
<sst xmlns="http://schemas.openxmlformats.org/spreadsheetml/2006/main" count="284" uniqueCount="149">
  <si>
    <t>Rekapitulácia rozpočtu</t>
  </si>
  <si>
    <t>Stavba Oprava a úprava sien stropov podláh objektu na cintoríne Stráňany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</si>
  <si>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</si>
  <si>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</si>
  <si>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</si>
  <si>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</si>
  <si>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</si>
  <si>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</si>
  <si>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</si>
  <si>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</si>
  <si>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</si>
  <si>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</si>
  <si>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Oprava a úprava sien stropov podláh objektu na cintoríne Stráňany</t>
  </si>
  <si>
    <t>Krycí list rozpočtu</t>
  </si>
  <si>
    <t xml:space="preserve">Miesto:  </t>
  </si>
  <si>
    <t>Objekt Oprava a úprava sien stropov podláh objektu na cintoríne Stráňany</t>
  </si>
  <si>
    <t xml:space="preserve">Ks: 1272 Budovy a miesta na vykonávanie náboženských aktivít                                            </t>
  </si>
  <si>
    <t xml:space="preserve">Zákazka: </t>
  </si>
  <si>
    <t>Spracoval: Ing. Juraj Žilecký</t>
  </si>
  <si>
    <t xml:space="preserve">Dňa </t>
  </si>
  <si>
    <t>09.01.2020</t>
  </si>
  <si>
    <t>Odberateľ: Obec Stráňany</t>
  </si>
  <si>
    <t xml:space="preserve">IČO: </t>
  </si>
  <si>
    <t xml:space="preserve">DIČ: </t>
  </si>
  <si>
    <t>Dodávateľ: Ing. Juraj Žilecký aut.stavebný inžinier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</si>
  <si>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</si>
  <si>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</si>
  <si>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</si>
  <si>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</si>
  <si>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</si>
  <si>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</si>
  <si>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</si>
  <si>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</si>
  <si>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</si>
  <si>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</si>
  <si>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</si>
  <si>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</si>
  <si>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</si>
  <si>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</si>
  <si>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</si>
  <si>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</si>
  <si>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</si>
  <si>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</si>
  <si>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</si>
  <si>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</si>
  <si>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</si>
  <si>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</si>
  <si>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</si>
  <si>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</si>
  <si>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</si>
  <si>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</si>
  <si>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</si>
  <si>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</si>
  <si>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</si>
  <si>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</si>
  <si>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</si>
  <si>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</si>
  <si>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</si>
  <si>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</si>
  <si>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</si>
  <si>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</si>
  <si>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09.01.2020</t>
  </si>
  <si>
    <t>Prehľad rozpočtových nákladov</t>
  </si>
  <si>
    <t>Práce HSV</t>
  </si>
  <si>
    <t>ZEMNÉ PRÁCE</t>
  </si>
  <si>
    <t>ZÁKLADY</t>
  </si>
  <si>
    <t>POVRCHOVÉ ÚPRAVY</t>
  </si>
  <si>
    <t>OSTATNÉ PRÁCE</t>
  </si>
  <si>
    <t>Práce PSV</t>
  </si>
  <si>
    <t>KONŠTRUKCIE STOLÁRSKE</t>
  </si>
  <si>
    <t>KOVOVÉ DOPLNKOVÉ KONŠTRUKCIE</t>
  </si>
  <si>
    <t>PODLAHY A OBKLADY KERAMICKÉ-DLAŽBY</t>
  </si>
  <si>
    <t>Montážne práce</t>
  </si>
  <si>
    <t>M-46 MONTÁŽE ZEMNÝCH PRÁC</t>
  </si>
  <si>
    <t>Celkom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</si>
  <si>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</si>
  <si>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</si>
  <si>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</si>
  <si>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</si>
  <si>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</si>
  <si>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</si>
  <si>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</si>
  <si>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</si>
  <si>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</si>
  <si>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 1/A 1</t>
  </si>
  <si>
    <t xml:space="preserve"> 121101001</t>
  </si>
  <si>
    <t>Odstránenie ornice ručne s vodorov. premiest., na hromady do 50 m hr. do 150 mm</t>
  </si>
  <si>
    <t>m3</t>
  </si>
  <si>
    <t xml:space="preserve"> 11/A 1</t>
  </si>
  <si>
    <t xml:space="preserve"> 272313521</t>
  </si>
  <si>
    <t>Betón zákll. dosiek, pásov, pätiek, blokov, a základ. múrov, prostý tr.B15(C 12/15)</t>
  </si>
  <si>
    <t>M3</t>
  </si>
  <si>
    <t xml:space="preserve"> 273362421</t>
  </si>
  <si>
    <t>Výstuž základových dosiek zo  sietí KARI, priemer 6/6 mm, s veľkosťou oka 100x100 mm</t>
  </si>
  <si>
    <t>m2</t>
  </si>
  <si>
    <t xml:space="preserve"> 611451133</t>
  </si>
  <si>
    <t>Vnútorná omietka cementová stropov  štuková plsťou hladená</t>
  </si>
  <si>
    <t xml:space="preserve"> 612421661</t>
  </si>
  <si>
    <t xml:space="preserve">Vnútorná omietka steny Prince Color K01 hrubá so zrnitosťou do 2 mm, ručné spracovanie </t>
  </si>
  <si>
    <t xml:space="preserve"> 612465113</t>
  </si>
  <si>
    <t>Príprava podkladu, penetracia pod omietky vnút.stien,miešanie a nanášanie ručne hr.2 mm</t>
  </si>
  <si>
    <t xml:space="preserve"> 622421143</t>
  </si>
  <si>
    <t>Vonkajšia omietka vápenná stien štuková v stupni zložitosti 1-2</t>
  </si>
  <si>
    <t xml:space="preserve"> 627452311</t>
  </si>
  <si>
    <t>Škárovanie MC dlažieb dĺžky 250x250 mm na plocho</t>
  </si>
  <si>
    <t xml:space="preserve"> 14/C 1</t>
  </si>
  <si>
    <t xml:space="preserve"> 622463151</t>
  </si>
  <si>
    <t>Príprava podkladu, prednástrek BAUMIT SANOVA W,pod omietky stien vonkajších</t>
  </si>
  <si>
    <t>221/A 1</t>
  </si>
  <si>
    <t xml:space="preserve"> 919721111</t>
  </si>
  <si>
    <t>Dilatačné škáry  v cementobet. kryte, s vyplnením škár kamenivom ťaženým, priečne</t>
  </si>
  <si>
    <t>m</t>
  </si>
  <si>
    <t>P/P 1</t>
  </si>
  <si>
    <t xml:space="preserve"> 283024101006</t>
  </si>
  <si>
    <t>ACO MARKANT Viacučelové plastové okno 1140x1120 mm</t>
  </si>
  <si>
    <t>KUS</t>
  </si>
  <si>
    <t xml:space="preserve"> 562056023102</t>
  </si>
  <si>
    <t>INCON Vchodové dvere 2-krídlové 3 komory Basic,plastove 700+700x2100 mm</t>
  </si>
  <si>
    <t>P/PC</t>
  </si>
  <si>
    <t xml:space="preserve"> 210000000</t>
  </si>
  <si>
    <t>elektroinštalácia</t>
  </si>
  <si>
    <t>kpl</t>
  </si>
  <si>
    <t>766/A 1</t>
  </si>
  <si>
    <t xml:space="preserve"> 766623335</t>
  </si>
  <si>
    <t>Montáž okien komplet.dvojkrídlových s plochou nad 2,90 m2</t>
  </si>
  <si>
    <t xml:space="preserve"> 766694122</t>
  </si>
  <si>
    <t>Montáž parapetnej dosky plastovej šírky nad 300 mm, dĺžky 1000-1600 mm</t>
  </si>
  <si>
    <t>kus</t>
  </si>
  <si>
    <t>767/A 1</t>
  </si>
  <si>
    <t xml:space="preserve"> 767641231</t>
  </si>
  <si>
    <t>Montáž dverí plastových  so zasklením výšky 2000 mm x šírky 1500 mm</t>
  </si>
  <si>
    <t>ks</t>
  </si>
  <si>
    <t>771/A 1</t>
  </si>
  <si>
    <t xml:space="preserve"> 771411026</t>
  </si>
  <si>
    <t>Montáž soklíka z obkladačiek veľkosti 250 x 150 mm výšky 150 mm kladených do malty</t>
  </si>
  <si>
    <t xml:space="preserve"> 771575109</t>
  </si>
  <si>
    <t>Montáž podláh z dlaždíc keram. ukladanie do flex lepidla glaz. hladkých 300x300mm</t>
  </si>
  <si>
    <t>S/S20</t>
  </si>
  <si>
    <t xml:space="preserve"> 2456000065</t>
  </si>
  <si>
    <t>SNAIL -  špárovačka 20 kg biela,suchá ,spotr.0,5kg/m2 pri dlažbe 20x20cm</t>
  </si>
  <si>
    <t>kg</t>
  </si>
  <si>
    <t>946/M46</t>
  </si>
  <si>
    <t xml:space="preserve"> 460080101</t>
  </si>
  <si>
    <t>Búranie bet. zákl. s premiestením sutiny,zásypom jamy,zhutnením a úpravou pláne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</si>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</sst>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4" fontId="11" fillId="0" borderId="91" xfId="0" applyNumberFormat="1" applyFont="1" applyBorder="1"/>
    <xf numFmtId="166" fontId="11" fillId="0" borderId="91" xfId="0" applyNumberFormat="1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9" max="26" width="0" hidden="1" customWidth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70" t="s">
        <v>12</v>
      </c>
      <c r="B7" s="77">
        <f>'SO 530'!I61-Rekapitulácia!D7</f>
        <v>0</v>
      </c>
      <c r="C7" s="77">
        <f>'Kryci_list 530'!J26</f>
        <v>0</v>
      </c>
      <c r="D7" s="77">
        <v>0</v>
      </c>
      <c r="E7" s="77">
        <f>'Kryci_list 530'!J17</f>
        <v>0</v>
      </c>
      <c r="F7" s="77">
        <v>0</v>
      </c>
      <c r="G7" s="77">
        <f>B7+C7+D7+E7+F7</f>
        <v>0</v>
      </c>
      <c r="K7">
        <f>'SO 530'!K61</f>
        <v>0</v>
      </c>
      <c r="Q7">
        <v>30.126000000000001</v>
      </c>
    </row>
    <row r="8" spans="1:26" x14ac:dyDescent="0.25">
      <c r="A8" s="183" t="s">
        <v>144</v>
      </c>
      <c r="B8" s="184">
        <f>SUM(B7:B7)</f>
        <v>0</v>
      </c>
      <c r="C8" s="184">
        <f>SUM(C7:C7)</f>
        <v>0</v>
      </c>
      <c r="D8" s="184">
        <f>SUM(D7:D7)</f>
        <v>0</v>
      </c>
      <c r="E8" s="184">
        <f>SUM(E7:E7)</f>
        <v>0</v>
      </c>
      <c r="F8" s="184">
        <f>SUM(F7:F7)</f>
        <v>0</v>
      </c>
      <c r="G8" s="184">
        <f>SUM(G7:G7)-SUM(Z7:Z7)</f>
        <v>0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:26" x14ac:dyDescent="0.25">
      <c r="A9" s="181" t="s">
        <v>145</v>
      </c>
      <c r="B9" s="182">
        <f>G8-SUM(Rekapitulácia!K7:'Rekapitulácia'!K7)*1</f>
        <v>0</v>
      </c>
      <c r="C9" s="182"/>
      <c r="D9" s="182"/>
      <c r="E9" s="182"/>
      <c r="F9" s="182"/>
      <c r="G9" s="182">
        <f>ROUND(((ROUND(B9,2)*20)/100),2)*1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5" t="s">
        <v>146</v>
      </c>
      <c r="B10" s="179">
        <f>(G8-B9)</f>
        <v>0</v>
      </c>
      <c r="C10" s="179"/>
      <c r="D10" s="179"/>
      <c r="E10" s="179"/>
      <c r="F10" s="179"/>
      <c r="G10" s="179">
        <f>ROUND(((ROUND(B10,2)*0)/100),2)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147</v>
      </c>
      <c r="B11" s="179"/>
      <c r="C11" s="179"/>
      <c r="D11" s="179"/>
      <c r="E11" s="179"/>
      <c r="F11" s="179"/>
      <c r="G11" s="179">
        <f>SUM(G8:G10)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0"/>
      <c r="B12" s="180"/>
      <c r="C12" s="180"/>
      <c r="D12" s="180"/>
      <c r="E12" s="180"/>
      <c r="F12" s="180"/>
      <c r="G12" s="180"/>
    </row>
    <row r="13" spans="1:26" x14ac:dyDescent="0.25">
      <c r="A13" s="10"/>
      <c r="B13" s="180"/>
      <c r="C13" s="180"/>
      <c r="D13" s="180"/>
      <c r="E13" s="180"/>
      <c r="F13" s="180"/>
      <c r="G13" s="180"/>
    </row>
    <row r="14" spans="1:26" x14ac:dyDescent="0.25">
      <c r="A14" s="10"/>
      <c r="B14" s="180"/>
      <c r="C14" s="180"/>
      <c r="D14" s="180"/>
      <c r="E14" s="180"/>
      <c r="F14" s="180"/>
      <c r="G14" s="180"/>
    </row>
    <row r="15" spans="1:26" x14ac:dyDescent="0.25">
      <c r="A15" s="10"/>
      <c r="B15" s="180"/>
      <c r="C15" s="180"/>
      <c r="D15" s="180"/>
      <c r="E15" s="180"/>
      <c r="F15" s="180"/>
      <c r="G15" s="180"/>
    </row>
    <row r="16" spans="1:26" x14ac:dyDescent="0.25">
      <c r="A16" s="10"/>
      <c r="B16" s="180"/>
      <c r="C16" s="180"/>
      <c r="D16" s="180"/>
      <c r="E16" s="180"/>
      <c r="F16" s="180"/>
      <c r="G16" s="180"/>
    </row>
    <row r="17" spans="1:7" x14ac:dyDescent="0.25">
      <c r="A17" s="10"/>
      <c r="B17" s="180"/>
      <c r="C17" s="180"/>
      <c r="D17" s="180"/>
      <c r="E17" s="180"/>
      <c r="F17" s="180"/>
      <c r="G17" s="180"/>
    </row>
    <row r="18" spans="1:7" x14ac:dyDescent="0.25">
      <c r="A18" s="10"/>
      <c r="B18" s="180"/>
      <c r="C18" s="180"/>
      <c r="D18" s="180"/>
      <c r="E18" s="180"/>
      <c r="F18" s="180"/>
      <c r="G18" s="180"/>
    </row>
    <row r="19" spans="1:7" x14ac:dyDescent="0.25">
      <c r="A19" s="10"/>
      <c r="B19" s="180"/>
      <c r="C19" s="180"/>
      <c r="D19" s="180"/>
      <c r="E19" s="180"/>
      <c r="F19" s="180"/>
      <c r="G19" s="180"/>
    </row>
    <row r="20" spans="1:7" x14ac:dyDescent="0.25">
      <c r="A20" s="10"/>
      <c r="B20" s="180"/>
      <c r="C20" s="180"/>
      <c r="D20" s="180"/>
      <c r="E20" s="180"/>
      <c r="F20" s="180"/>
      <c r="G20" s="180"/>
    </row>
    <row r="21" spans="1:7" x14ac:dyDescent="0.25">
      <c r="A21" s="10"/>
      <c r="B21" s="180"/>
      <c r="C21" s="180"/>
      <c r="D21" s="180"/>
      <c r="E21" s="180"/>
      <c r="F21" s="180"/>
      <c r="G21" s="180"/>
    </row>
    <row r="22" spans="1:7" x14ac:dyDescent="0.25">
      <c r="A22" s="10"/>
      <c r="B22" s="180"/>
      <c r="C22" s="180"/>
      <c r="D22" s="180"/>
      <c r="E22" s="180"/>
      <c r="F22" s="180"/>
      <c r="G22" s="180"/>
    </row>
    <row r="23" spans="1:7" x14ac:dyDescent="0.25">
      <c r="A23" s="10"/>
      <c r="B23" s="180"/>
      <c r="C23" s="180"/>
      <c r="D23" s="180"/>
      <c r="E23" s="180"/>
      <c r="F23" s="180"/>
      <c r="G23" s="180"/>
    </row>
    <row r="24" spans="1:7" x14ac:dyDescent="0.25">
      <c r="A24" s="10"/>
      <c r="B24" s="180"/>
      <c r="C24" s="180"/>
      <c r="D24" s="180"/>
      <c r="E24" s="180"/>
      <c r="F24" s="180"/>
      <c r="G24" s="180"/>
    </row>
    <row r="25" spans="1:7" x14ac:dyDescent="0.25">
      <c r="A25" s="10"/>
      <c r="B25" s="180"/>
      <c r="C25" s="180"/>
      <c r="D25" s="180"/>
      <c r="E25" s="180"/>
      <c r="F25" s="180"/>
      <c r="G25" s="180"/>
    </row>
    <row r="26" spans="1:7" x14ac:dyDescent="0.25">
      <c r="A26" s="10"/>
      <c r="B26" s="180"/>
      <c r="C26" s="180"/>
      <c r="D26" s="180"/>
      <c r="E26" s="180"/>
      <c r="F26" s="180"/>
      <c r="G26" s="180"/>
    </row>
    <row r="27" spans="1:7" x14ac:dyDescent="0.25">
      <c r="A27" s="10"/>
      <c r="B27" s="180"/>
      <c r="C27" s="180"/>
      <c r="D27" s="180"/>
      <c r="E27" s="180"/>
      <c r="F27" s="180"/>
      <c r="G27" s="180"/>
    </row>
    <row r="28" spans="1:7" x14ac:dyDescent="0.25">
      <c r="A28" s="10"/>
      <c r="B28" s="180"/>
      <c r="C28" s="180"/>
      <c r="D28" s="180"/>
      <c r="E28" s="180"/>
      <c r="F28" s="180"/>
      <c r="G28" s="180"/>
    </row>
    <row r="29" spans="1:7" x14ac:dyDescent="0.25">
      <c r="A29" s="10"/>
      <c r="B29" s="180"/>
      <c r="C29" s="180"/>
      <c r="D29" s="180"/>
      <c r="E29" s="180"/>
      <c r="F29" s="180"/>
      <c r="G29" s="180"/>
    </row>
    <row r="30" spans="1:7" x14ac:dyDescent="0.25">
      <c r="A30" s="10"/>
      <c r="B30" s="180"/>
      <c r="C30" s="180"/>
      <c r="D30" s="180"/>
      <c r="E30" s="180"/>
      <c r="F30" s="180"/>
      <c r="G30" s="180"/>
    </row>
    <row r="31" spans="1:7" x14ac:dyDescent="0.25">
      <c r="A31" s="10"/>
      <c r="B31" s="180"/>
      <c r="C31" s="180"/>
      <c r="D31" s="180"/>
      <c r="E31" s="180"/>
      <c r="F31" s="180"/>
      <c r="G31" s="180"/>
    </row>
    <row r="32" spans="1:7" x14ac:dyDescent="0.25">
      <c r="A32" s="10"/>
      <c r="B32" s="180"/>
      <c r="C32" s="180"/>
      <c r="D32" s="180"/>
      <c r="E32" s="180"/>
      <c r="F32" s="180"/>
      <c r="G32" s="180"/>
    </row>
    <row r="33" spans="1:7" x14ac:dyDescent="0.25">
      <c r="A33" s="10"/>
      <c r="B33" s="180"/>
      <c r="C33" s="180"/>
      <c r="D33" s="180"/>
      <c r="E33" s="180"/>
      <c r="F33" s="180"/>
      <c r="G33" s="180"/>
    </row>
    <row r="34" spans="1:7" x14ac:dyDescent="0.25">
      <c r="A34" s="1"/>
      <c r="B34" s="149"/>
      <c r="C34" s="149"/>
      <c r="D34" s="149"/>
      <c r="E34" s="149"/>
      <c r="F34" s="149"/>
      <c r="G34" s="149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A40" s="1"/>
      <c r="B40" s="149"/>
      <c r="C40" s="149"/>
      <c r="D40" s="149"/>
      <c r="E40" s="149"/>
      <c r="F40" s="149"/>
      <c r="G40" s="149"/>
    </row>
    <row r="41" spans="1:7" x14ac:dyDescent="0.25">
      <c r="A41" s="1"/>
      <c r="B41" s="149"/>
      <c r="C41" s="149"/>
      <c r="D41" s="149"/>
      <c r="E41" s="149"/>
      <c r="F41" s="149"/>
      <c r="G41" s="149"/>
    </row>
    <row r="42" spans="1:7" x14ac:dyDescent="0.25">
      <c r="A42" s="1"/>
      <c r="B42" s="149"/>
      <c r="C42" s="149"/>
      <c r="D42" s="149"/>
      <c r="E42" s="149"/>
      <c r="F42" s="149"/>
      <c r="G42" s="149"/>
    </row>
    <row r="43" spans="1:7" x14ac:dyDescent="0.25">
      <c r="A43" s="1"/>
      <c r="B43" s="149"/>
      <c r="C43" s="149"/>
      <c r="D43" s="149"/>
      <c r="E43" s="149"/>
      <c r="F43" s="149"/>
      <c r="G43" s="149"/>
    </row>
    <row r="44" spans="1:7" x14ac:dyDescent="0.25">
      <c r="A44" s="1"/>
      <c r="B44" s="149"/>
      <c r="C44" s="149"/>
      <c r="D44" s="149"/>
      <c r="E44" s="149"/>
      <c r="F44" s="149"/>
      <c r="G44" s="149"/>
    </row>
    <row r="45" spans="1:7" x14ac:dyDescent="0.25">
      <c r="A45" s="1"/>
      <c r="B45" s="149"/>
      <c r="C45" s="149"/>
      <c r="D45" s="149"/>
      <c r="E45" s="149"/>
      <c r="F45" s="149"/>
      <c r="G45" s="149"/>
    </row>
    <row r="46" spans="1:7" x14ac:dyDescent="0.25">
      <c r="A46" s="1"/>
      <c r="B46" s="149"/>
      <c r="C46" s="149"/>
      <c r="D46" s="149"/>
      <c r="E46" s="149"/>
      <c r="F46" s="149"/>
      <c r="G46" s="149"/>
    </row>
    <row r="47" spans="1:7" x14ac:dyDescent="0.25">
      <c r="A47" s="1"/>
      <c r="B47" s="149"/>
      <c r="C47" s="149"/>
      <c r="D47" s="149"/>
      <c r="E47" s="149"/>
      <c r="F47" s="149"/>
      <c r="G47" s="149"/>
    </row>
    <row r="48" spans="1:7" x14ac:dyDescent="0.25">
      <c r="A48" s="1"/>
      <c r="B48" s="149"/>
      <c r="C48" s="149"/>
      <c r="D48" s="149"/>
      <c r="E48" s="149"/>
      <c r="F48" s="149"/>
      <c r="G48" s="149"/>
    </row>
    <row r="49" spans="1:7" x14ac:dyDescent="0.25">
      <c r="A49" s="1"/>
      <c r="B49" s="149"/>
      <c r="C49" s="149"/>
      <c r="D49" s="149"/>
      <c r="E49" s="149"/>
      <c r="F49" s="149"/>
      <c r="G49" s="149"/>
    </row>
    <row r="50" spans="1:7" x14ac:dyDescent="0.25">
      <c r="A50" s="1"/>
      <c r="B50" s="149"/>
      <c r="C50" s="149"/>
      <c r="D50" s="149"/>
      <c r="E50" s="149"/>
      <c r="F50" s="149"/>
      <c r="G50" s="149"/>
    </row>
    <row r="51" spans="1:7" x14ac:dyDescent="0.25">
      <c r="B51" s="178"/>
      <c r="C51" s="178"/>
      <c r="D51" s="178"/>
      <c r="E51" s="178"/>
      <c r="F51" s="178"/>
      <c r="G51" s="178"/>
    </row>
    <row r="52" spans="1:7" x14ac:dyDescent="0.25">
      <c r="B52" s="178"/>
      <c r="C52" s="178"/>
      <c r="D52" s="178"/>
      <c r="E52" s="178"/>
      <c r="F52" s="178"/>
      <c r="G52" s="178"/>
    </row>
    <row r="53" spans="1:7" x14ac:dyDescent="0.25">
      <c r="B53" s="178"/>
      <c r="C53" s="178"/>
      <c r="D53" s="178"/>
      <c r="E53" s="178"/>
      <c r="F53" s="178"/>
      <c r="G53" s="178"/>
    </row>
    <row r="54" spans="1:7" x14ac:dyDescent="0.25">
      <c r="B54" s="178"/>
      <c r="C54" s="178"/>
      <c r="D54" s="178"/>
      <c r="E54" s="178"/>
      <c r="F54" s="178"/>
      <c r="G54" s="178"/>
    </row>
    <row r="55" spans="1:7" x14ac:dyDescent="0.25">
      <c r="B55" s="178"/>
      <c r="C55" s="178"/>
      <c r="D55" s="178"/>
      <c r="E55" s="178"/>
      <c r="F55" s="178"/>
      <c r="G55" s="178"/>
    </row>
    <row r="56" spans="1:7" x14ac:dyDescent="0.25">
      <c r="B56" s="178"/>
      <c r="C56" s="178"/>
      <c r="D56" s="178"/>
      <c r="E56" s="178"/>
      <c r="F56" s="178"/>
      <c r="G56" s="178"/>
    </row>
    <row r="57" spans="1:7" x14ac:dyDescent="0.25">
      <c r="B57" s="178"/>
      <c r="C57" s="178"/>
      <c r="D57" s="178"/>
      <c r="E57" s="178"/>
      <c r="F57" s="178"/>
      <c r="G57" s="178"/>
    </row>
    <row r="58" spans="1:7" x14ac:dyDescent="0.25">
      <c r="B58" s="178"/>
      <c r="C58" s="178"/>
      <c r="D58" s="178"/>
      <c r="E58" s="178"/>
      <c r="F58" s="178"/>
      <c r="G58" s="178"/>
    </row>
    <row r="59" spans="1:7" x14ac:dyDescent="0.25">
      <c r="B59" s="178"/>
      <c r="C59" s="178"/>
      <c r="D59" s="178"/>
      <c r="E59" s="178"/>
      <c r="F59" s="178"/>
      <c r="G59" s="178"/>
    </row>
    <row r="60" spans="1:7" x14ac:dyDescent="0.25">
      <c r="B60" s="178"/>
      <c r="C60" s="178"/>
      <c r="D60" s="178"/>
      <c r="E60" s="178"/>
      <c r="F60" s="178"/>
      <c r="G60" s="178"/>
    </row>
    <row r="61" spans="1:7" x14ac:dyDescent="0.25">
      <c r="B61" s="178"/>
      <c r="C61" s="178"/>
      <c r="D61" s="178"/>
      <c r="E61" s="178"/>
      <c r="F61" s="178"/>
      <c r="G61" s="178"/>
    </row>
    <row r="62" spans="1:7" x14ac:dyDescent="0.25">
      <c r="B62" s="178"/>
      <c r="C62" s="178"/>
      <c r="D62" s="178"/>
      <c r="E62" s="178"/>
      <c r="F62" s="178"/>
      <c r="G62" s="178"/>
    </row>
    <row r="63" spans="1:7" x14ac:dyDescent="0.25">
      <c r="B63" s="178"/>
      <c r="C63" s="178"/>
      <c r="D63" s="178"/>
      <c r="E63" s="178"/>
      <c r="F63" s="178"/>
      <c r="G63" s="178"/>
    </row>
    <row r="64" spans="1:7" x14ac:dyDescent="0.25">
      <c r="B64" s="178"/>
      <c r="C64" s="178"/>
      <c r="D64" s="178"/>
      <c r="E64" s="178"/>
      <c r="F64" s="178"/>
      <c r="G64" s="178"/>
    </row>
    <row r="65" spans="2:7" x14ac:dyDescent="0.25">
      <c r="B65" s="178"/>
      <c r="C65" s="178"/>
      <c r="D65" s="178"/>
      <c r="E65" s="178"/>
      <c r="F65" s="178"/>
      <c r="G65" s="178"/>
    </row>
    <row r="66" spans="2:7" x14ac:dyDescent="0.25">
      <c r="B66" s="178"/>
      <c r="C66" s="178"/>
      <c r="D66" s="178"/>
      <c r="E66" s="178"/>
      <c r="F66" s="178"/>
      <c r="G66" s="178"/>
    </row>
    <row r="67" spans="2:7" x14ac:dyDescent="0.25">
      <c r="B67" s="178"/>
      <c r="C67" s="178"/>
      <c r="D67" s="178"/>
      <c r="E67" s="178"/>
      <c r="F67" s="178"/>
      <c r="G67" s="178"/>
    </row>
    <row r="68" spans="2:7" x14ac:dyDescent="0.25">
      <c r="B68" s="178"/>
      <c r="C68" s="178"/>
      <c r="D68" s="178"/>
      <c r="E68" s="178"/>
      <c r="F68" s="178"/>
      <c r="G68" s="178"/>
    </row>
    <row r="69" spans="2:7" x14ac:dyDescent="0.25">
      <c r="B69" s="178"/>
      <c r="C69" s="178"/>
      <c r="D69" s="178"/>
      <c r="E69" s="178"/>
      <c r="F69" s="178"/>
      <c r="G69" s="178"/>
    </row>
    <row r="70" spans="2:7" x14ac:dyDescent="0.25">
      <c r="B70" s="178"/>
      <c r="C70" s="178"/>
      <c r="D70" s="178"/>
      <c r="E70" s="178"/>
      <c r="F70" s="178"/>
      <c r="G70" s="178"/>
    </row>
    <row r="71" spans="2:7" x14ac:dyDescent="0.25">
      <c r="B71" s="178"/>
      <c r="C71" s="178"/>
      <c r="D71" s="178"/>
      <c r="E71" s="178"/>
      <c r="F71" s="178"/>
      <c r="G71" s="178"/>
    </row>
    <row r="72" spans="2:7" x14ac:dyDescent="0.25">
      <c r="B72" s="178"/>
      <c r="C72" s="178"/>
      <c r="D72" s="178"/>
      <c r="E72" s="178"/>
      <c r="F72" s="178"/>
      <c r="G72" s="178"/>
    </row>
    <row r="73" spans="2:7" x14ac:dyDescent="0.25">
      <c r="B73" s="178"/>
      <c r="C73" s="178"/>
      <c r="D73" s="178"/>
      <c r="E73" s="178"/>
      <c r="F73" s="178"/>
      <c r="G73" s="178"/>
    </row>
    <row r="74" spans="2:7" x14ac:dyDescent="0.25">
      <c r="B74" s="178"/>
      <c r="C74" s="178"/>
      <c r="D74" s="178"/>
      <c r="E74" s="178"/>
      <c r="F74" s="178"/>
      <c r="G74" s="178"/>
    </row>
    <row r="75" spans="2:7" x14ac:dyDescent="0.25">
      <c r="B75" s="178"/>
      <c r="C75" s="178"/>
      <c r="D75" s="178"/>
      <c r="E75" s="178"/>
      <c r="F75" s="178"/>
      <c r="G75" s="178"/>
    </row>
    <row r="76" spans="2:7" x14ac:dyDescent="0.25">
      <c r="B76" s="178"/>
      <c r="C76" s="178"/>
      <c r="D76" s="178"/>
      <c r="E76" s="178"/>
      <c r="F76" s="178"/>
      <c r="G76" s="178"/>
    </row>
    <row r="77" spans="2:7" x14ac:dyDescent="0.25">
      <c r="B77" s="178"/>
      <c r="C77" s="178"/>
      <c r="D77" s="178"/>
      <c r="E77" s="178"/>
      <c r="F77" s="178"/>
      <c r="G77" s="178"/>
    </row>
    <row r="78" spans="2:7" x14ac:dyDescent="0.25">
      <c r="B78" s="178"/>
      <c r="C78" s="178"/>
      <c r="D78" s="178"/>
      <c r="E78" s="178"/>
      <c r="F78" s="178"/>
      <c r="G78" s="178"/>
    </row>
    <row r="79" spans="2:7" x14ac:dyDescent="0.25">
      <c r="B79" s="178"/>
      <c r="C79" s="178"/>
      <c r="D79" s="178"/>
      <c r="E79" s="178"/>
      <c r="F79" s="178"/>
      <c r="G79" s="178"/>
    </row>
    <row r="80" spans="2:7" x14ac:dyDescent="0.25">
      <c r="B80" s="178"/>
      <c r="C80" s="178"/>
      <c r="D80" s="178"/>
      <c r="E80" s="178"/>
      <c r="F80" s="178"/>
      <c r="G80" s="178"/>
    </row>
    <row r="81" spans="2:7" x14ac:dyDescent="0.25">
      <c r="B81" s="178"/>
      <c r="C81" s="178"/>
      <c r="D81" s="178"/>
      <c r="E81" s="178"/>
      <c r="F81" s="178"/>
      <c r="G81" s="178"/>
    </row>
    <row r="82" spans="2:7" x14ac:dyDescent="0.25">
      <c r="B82" s="178"/>
      <c r="C82" s="178"/>
      <c r="D82" s="178"/>
      <c r="E82" s="178"/>
      <c r="F82" s="178"/>
      <c r="G82" s="178"/>
    </row>
    <row r="83" spans="2:7" x14ac:dyDescent="0.25">
      <c r="B83" s="178"/>
      <c r="C83" s="178"/>
      <c r="D83" s="178"/>
      <c r="E83" s="178"/>
      <c r="F83" s="178"/>
      <c r="G83" s="178"/>
    </row>
    <row r="84" spans="2:7" x14ac:dyDescent="0.25">
      <c r="B84" s="178"/>
      <c r="C84" s="178"/>
      <c r="D84" s="178"/>
      <c r="E84" s="178"/>
      <c r="F84" s="178"/>
      <c r="G84" s="178"/>
    </row>
    <row r="85" spans="2:7" x14ac:dyDescent="0.25">
      <c r="B85" s="178"/>
      <c r="C85" s="178"/>
      <c r="D85" s="178"/>
      <c r="E85" s="178"/>
      <c r="F85" s="178"/>
      <c r="G85" s="178"/>
    </row>
    <row r="86" spans="2:7" x14ac:dyDescent="0.25">
      <c r="B86" s="178"/>
      <c r="C86" s="178"/>
      <c r="D86" s="178"/>
      <c r="E86" s="178"/>
      <c r="F86" s="178"/>
      <c r="G86" s="178"/>
    </row>
    <row r="87" spans="2:7" x14ac:dyDescent="0.25">
      <c r="B87" s="178"/>
      <c r="C87" s="178"/>
      <c r="D87" s="178"/>
      <c r="E87" s="178"/>
      <c r="F87" s="178"/>
      <c r="G87" s="178"/>
    </row>
    <row r="88" spans="2:7" x14ac:dyDescent="0.25">
      <c r="B88" s="178"/>
      <c r="C88" s="178"/>
      <c r="D88" s="178"/>
      <c r="E88" s="178"/>
      <c r="F88" s="178"/>
      <c r="G88" s="178"/>
    </row>
    <row r="89" spans="2:7" x14ac:dyDescent="0.25">
      <c r="B89" s="178"/>
      <c r="C89" s="178"/>
      <c r="D89" s="178"/>
      <c r="E89" s="178"/>
      <c r="F89" s="178"/>
      <c r="G89" s="178"/>
    </row>
    <row r="90" spans="2:7" x14ac:dyDescent="0.25">
      <c r="B90" s="178"/>
      <c r="C90" s="178"/>
      <c r="D90" s="178"/>
      <c r="E90" s="178"/>
      <c r="F90" s="178"/>
      <c r="G90" s="178"/>
    </row>
    <row r="91" spans="2:7" x14ac:dyDescent="0.25">
      <c r="B91" s="178"/>
      <c r="C91" s="178"/>
      <c r="D91" s="178"/>
      <c r="E91" s="178"/>
      <c r="F91" s="178"/>
      <c r="G91" s="178"/>
    </row>
    <row r="92" spans="2:7" x14ac:dyDescent="0.25">
      <c r="B92" s="178"/>
      <c r="C92" s="178"/>
      <c r="D92" s="178"/>
      <c r="E92" s="178"/>
      <c r="F92" s="178"/>
      <c r="G92" s="178"/>
    </row>
    <row r="93" spans="2:7" x14ac:dyDescent="0.25">
      <c r="B93" s="178"/>
      <c r="C93" s="178"/>
      <c r="D93" s="178"/>
      <c r="E93" s="178"/>
      <c r="F93" s="178"/>
      <c r="G93" s="178"/>
    </row>
    <row r="94" spans="2:7" x14ac:dyDescent="0.25">
      <c r="B94" s="178"/>
      <c r="C94" s="178"/>
      <c r="D94" s="178"/>
      <c r="E94" s="178"/>
      <c r="F94" s="178"/>
      <c r="G94" s="178"/>
    </row>
    <row r="95" spans="2:7" x14ac:dyDescent="0.25">
      <c r="B95" s="178"/>
      <c r="C95" s="178"/>
      <c r="D95" s="178"/>
      <c r="E95" s="178"/>
      <c r="F95" s="178"/>
      <c r="G95" s="178"/>
    </row>
    <row r="96" spans="2:7" x14ac:dyDescent="0.25">
      <c r="B96" s="178"/>
      <c r="C96" s="178"/>
      <c r="D96" s="178"/>
      <c r="E96" s="178"/>
      <c r="F96" s="178"/>
      <c r="G96" s="178"/>
    </row>
    <row r="97" spans="2:7" x14ac:dyDescent="0.25">
      <c r="B97" s="178"/>
      <c r="C97" s="178"/>
      <c r="D97" s="178"/>
      <c r="E97" s="178"/>
      <c r="F97" s="178"/>
      <c r="G97" s="178"/>
    </row>
    <row r="98" spans="2:7" x14ac:dyDescent="0.25">
      <c r="B98" s="178"/>
      <c r="C98" s="178"/>
      <c r="D98" s="178"/>
      <c r="E98" s="178"/>
      <c r="F98" s="178"/>
      <c r="G98" s="178"/>
    </row>
    <row r="99" spans="2:7" x14ac:dyDescent="0.25">
      <c r="B99" s="178"/>
      <c r="C99" s="178"/>
      <c r="D99" s="178"/>
      <c r="E99" s="178"/>
      <c r="F99" s="178"/>
      <c r="G99" s="178"/>
    </row>
    <row r="100" spans="2:7" x14ac:dyDescent="0.25">
      <c r="B100" s="178"/>
      <c r="C100" s="178"/>
      <c r="D100" s="178"/>
      <c r="E100" s="178"/>
      <c r="F100" s="178"/>
      <c r="G100" s="178"/>
    </row>
    <row r="101" spans="2:7" x14ac:dyDescent="0.25">
      <c r="B101" s="178"/>
      <c r="C101" s="178"/>
      <c r="D101" s="178"/>
      <c r="E101" s="178"/>
      <c r="F101" s="178"/>
      <c r="G101" s="178"/>
    </row>
    <row r="102" spans="2:7" x14ac:dyDescent="0.25">
      <c r="B102" s="178"/>
      <c r="C102" s="178"/>
      <c r="D102" s="178"/>
      <c r="E102" s="178"/>
      <c r="F102" s="178"/>
      <c r="G102" s="178"/>
    </row>
    <row r="103" spans="2:7" x14ac:dyDescent="0.25">
      <c r="B103" s="178"/>
      <c r="C103" s="178"/>
      <c r="D103" s="178"/>
      <c r="E103" s="178"/>
      <c r="F103" s="178"/>
      <c r="G103" s="178"/>
    </row>
  </sheetData>
  <printOptions horizontalCentered="1"/>
  <pageMargins left="0.7" right="0.7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148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14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16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17</v>
      </c>
      <c r="C5" s="20"/>
      <c r="D5" s="17"/>
      <c r="E5" s="17"/>
      <c r="F5" s="46" t="s">
        <v>18</v>
      </c>
      <c r="G5" s="17"/>
      <c r="H5" s="17"/>
      <c r="I5" s="44" t="s">
        <v>19</v>
      </c>
      <c r="J5" s="47" t="s">
        <v>20</v>
      </c>
    </row>
    <row r="6" spans="1:23" ht="18" customHeight="1" thickTop="1" x14ac:dyDescent="0.25">
      <c r="A6" s="11"/>
      <c r="B6" s="56" t="s">
        <v>21</v>
      </c>
      <c r="C6" s="52"/>
      <c r="D6" s="53"/>
      <c r="E6" s="53"/>
      <c r="F6" s="53"/>
      <c r="G6" s="57" t="s">
        <v>22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23</v>
      </c>
      <c r="H7" s="18"/>
      <c r="I7" s="29"/>
      <c r="J7" s="50"/>
    </row>
    <row r="8" spans="1:23" ht="18" customHeight="1" x14ac:dyDescent="0.25">
      <c r="A8" s="11"/>
      <c r="B8" s="45" t="s">
        <v>24</v>
      </c>
      <c r="C8" s="20"/>
      <c r="D8" s="17"/>
      <c r="E8" s="17"/>
      <c r="F8" s="17"/>
      <c r="G8" s="46" t="s">
        <v>22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23</v>
      </c>
      <c r="H9" s="17"/>
      <c r="I9" s="28"/>
      <c r="J9" s="32"/>
    </row>
    <row r="10" spans="1:23" ht="18" customHeight="1" x14ac:dyDescent="0.25">
      <c r="A10" s="11"/>
      <c r="B10" s="45" t="s">
        <v>25</v>
      </c>
      <c r="C10" s="20"/>
      <c r="D10" s="17"/>
      <c r="E10" s="17"/>
      <c r="F10" s="17"/>
      <c r="G10" s="46" t="s">
        <v>22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23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26</v>
      </c>
      <c r="C15" s="92" t="s">
        <v>6</v>
      </c>
      <c r="D15" s="92" t="s">
        <v>52</v>
      </c>
      <c r="E15" s="93" t="s">
        <v>53</v>
      </c>
      <c r="F15" s="105" t="s">
        <v>54</v>
      </c>
      <c r="G15" s="59" t="s">
        <v>31</v>
      </c>
      <c r="H15" s="62" t="s">
        <v>32</v>
      </c>
      <c r="I15" s="27"/>
      <c r="J15" s="55"/>
    </row>
    <row r="16" spans="1:23" ht="18" customHeight="1" x14ac:dyDescent="0.25">
      <c r="A16" s="11"/>
      <c r="B16" s="94">
        <v>1</v>
      </c>
      <c r="C16" s="95" t="s">
        <v>27</v>
      </c>
      <c r="D16" s="96">
        <f>'Kryci_list 530'!D16</f>
        <v>0</v>
      </c>
      <c r="E16" s="97">
        <f>'Kryci_list 530'!E16</f>
        <v>0</v>
      </c>
      <c r="F16" s="106">
        <f>'Kryci_list 530'!F16</f>
        <v>0</v>
      </c>
      <c r="G16" s="60">
        <v>6</v>
      </c>
      <c r="H16" s="115" t="s">
        <v>33</v>
      </c>
      <c r="I16" s="129"/>
      <c r="J16" s="126">
        <f>Rekapitulácia!F8</f>
        <v>0</v>
      </c>
    </row>
    <row r="17" spans="1:10" ht="18" customHeight="1" x14ac:dyDescent="0.25">
      <c r="A17" s="11"/>
      <c r="B17" s="67">
        <v>2</v>
      </c>
      <c r="C17" s="71" t="s">
        <v>28</v>
      </c>
      <c r="D17" s="78">
        <f>'Kryci_list 530'!D17</f>
        <v>0</v>
      </c>
      <c r="E17" s="76">
        <f>'Kryci_list 530'!E17</f>
        <v>0</v>
      </c>
      <c r="F17" s="81">
        <f>'Kryci_list 530'!F17</f>
        <v>0</v>
      </c>
      <c r="G17" s="61">
        <v>7</v>
      </c>
      <c r="H17" s="116" t="s">
        <v>34</v>
      </c>
      <c r="I17" s="129"/>
      <c r="J17" s="127">
        <f>Rekapitulácia!E8</f>
        <v>0</v>
      </c>
    </row>
    <row r="18" spans="1:10" ht="18" customHeight="1" x14ac:dyDescent="0.25">
      <c r="A18" s="11"/>
      <c r="B18" s="68">
        <v>3</v>
      </c>
      <c r="C18" s="72" t="s">
        <v>29</v>
      </c>
      <c r="D18" s="79">
        <f>'Kryci_list 530'!D18</f>
        <v>0</v>
      </c>
      <c r="E18" s="77">
        <f>'Kryci_list 530'!E18</f>
        <v>0</v>
      </c>
      <c r="F18" s="82">
        <f>'Kryci_list 530'!F18</f>
        <v>0</v>
      </c>
      <c r="G18" s="61">
        <v>8</v>
      </c>
      <c r="H18" s="116" t="s">
        <v>35</v>
      </c>
      <c r="I18" s="129"/>
      <c r="J18" s="127">
        <f>Rekapitulácia!D8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30</v>
      </c>
      <c r="D20" s="80"/>
      <c r="E20" s="100"/>
      <c r="F20" s="107">
        <f>SUM(F16:F19)</f>
        <v>0</v>
      </c>
      <c r="G20" s="61">
        <v>10</v>
      </c>
      <c r="H20" s="116" t="s">
        <v>30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42</v>
      </c>
      <c r="C21" s="69" t="s">
        <v>7</v>
      </c>
      <c r="D21" s="75"/>
      <c r="E21" s="19"/>
      <c r="F21" s="98"/>
      <c r="G21" s="65" t="s">
        <v>48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43</v>
      </c>
      <c r="D22" s="87"/>
      <c r="E22" s="90"/>
      <c r="F22" s="81">
        <f>'Kryci_list 530'!F22</f>
        <v>0</v>
      </c>
      <c r="G22" s="60">
        <v>16</v>
      </c>
      <c r="H22" s="115" t="s">
        <v>49</v>
      </c>
      <c r="I22" s="129"/>
      <c r="J22" s="126">
        <f>'Kryci_list 530'!J22</f>
        <v>0</v>
      </c>
    </row>
    <row r="23" spans="1:10" ht="18" customHeight="1" x14ac:dyDescent="0.25">
      <c r="A23" s="11"/>
      <c r="B23" s="61">
        <v>12</v>
      </c>
      <c r="C23" s="64" t="s">
        <v>44</v>
      </c>
      <c r="D23" s="66"/>
      <c r="E23" s="90"/>
      <c r="F23" s="82">
        <f>'Kryci_list 530'!F23</f>
        <v>0</v>
      </c>
      <c r="G23" s="61">
        <v>17</v>
      </c>
      <c r="H23" s="116" t="s">
        <v>50</v>
      </c>
      <c r="I23" s="129"/>
      <c r="J23" s="127">
        <f>'Kryci_list 530'!J23</f>
        <v>0</v>
      </c>
    </row>
    <row r="24" spans="1:10" ht="18" customHeight="1" x14ac:dyDescent="0.25">
      <c r="A24" s="11"/>
      <c r="B24" s="61">
        <v>13</v>
      </c>
      <c r="C24" s="64" t="s">
        <v>45</v>
      </c>
      <c r="D24" s="66"/>
      <c r="E24" s="90"/>
      <c r="F24" s="82">
        <f>'Kryci_list 530'!F24</f>
        <v>0</v>
      </c>
      <c r="G24" s="61">
        <v>18</v>
      </c>
      <c r="H24" s="116" t="s">
        <v>51</v>
      </c>
      <c r="I24" s="129"/>
      <c r="J24" s="127">
        <f>'Kryci_list 530'!J24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30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57</v>
      </c>
      <c r="D27" s="136"/>
      <c r="E27" s="102"/>
      <c r="F27" s="30"/>
      <c r="G27" s="109" t="s">
        <v>36</v>
      </c>
      <c r="H27" s="104" t="s">
        <v>37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38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39</v>
      </c>
      <c r="I29" s="123">
        <f>Rekapitulácia!B9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40</v>
      </c>
      <c r="I30" s="89">
        <f>Rekapitulácia!B10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30</v>
      </c>
      <c r="I31" s="28"/>
      <c r="J31" s="189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5" t="s">
        <v>41</v>
      </c>
      <c r="H32" s="186"/>
      <c r="I32" s="187"/>
      <c r="J32" s="188"/>
    </row>
    <row r="33" spans="1:10" ht="18" customHeight="1" thickTop="1" x14ac:dyDescent="0.25">
      <c r="A33" s="11"/>
      <c r="B33" s="101"/>
      <c r="C33" s="102"/>
      <c r="D33" s="141" t="s">
        <v>55</v>
      </c>
      <c r="E33" s="15"/>
      <c r="F33" s="15"/>
      <c r="G33" s="14"/>
      <c r="H33" s="141" t="s">
        <v>56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14</v>
      </c>
      <c r="H2" s="16"/>
      <c r="I2" s="27"/>
      <c r="J2" s="31"/>
    </row>
    <row r="3" spans="1:23" ht="18" customHeight="1" x14ac:dyDescent="0.25">
      <c r="A3" s="11"/>
      <c r="B3" s="40" t="s">
        <v>15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16</v>
      </c>
      <c r="J4" s="32"/>
    </row>
    <row r="5" spans="1:23" ht="18" customHeight="1" thickBot="1" x14ac:dyDescent="0.3">
      <c r="A5" s="11"/>
      <c r="B5" s="45" t="s">
        <v>17</v>
      </c>
      <c r="C5" s="20"/>
      <c r="D5" s="17"/>
      <c r="E5" s="17"/>
      <c r="F5" s="46" t="s">
        <v>18</v>
      </c>
      <c r="G5" s="17"/>
      <c r="H5" s="17"/>
      <c r="I5" s="44" t="s">
        <v>19</v>
      </c>
      <c r="J5" s="47" t="s">
        <v>20</v>
      </c>
    </row>
    <row r="6" spans="1:23" ht="18" customHeight="1" thickTop="1" x14ac:dyDescent="0.25">
      <c r="A6" s="11"/>
      <c r="B6" s="56" t="s">
        <v>21</v>
      </c>
      <c r="C6" s="52"/>
      <c r="D6" s="53"/>
      <c r="E6" s="53"/>
      <c r="F6" s="53"/>
      <c r="G6" s="57" t="s">
        <v>22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23</v>
      </c>
      <c r="H7" s="18"/>
      <c r="I7" s="29"/>
      <c r="J7" s="50"/>
    </row>
    <row r="8" spans="1:23" ht="18" customHeight="1" x14ac:dyDescent="0.25">
      <c r="A8" s="11"/>
      <c r="B8" s="45" t="s">
        <v>24</v>
      </c>
      <c r="C8" s="20"/>
      <c r="D8" s="17"/>
      <c r="E8" s="17"/>
      <c r="F8" s="17"/>
      <c r="G8" s="46" t="s">
        <v>22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23</v>
      </c>
      <c r="H9" s="17"/>
      <c r="I9" s="28"/>
      <c r="J9" s="32"/>
    </row>
    <row r="10" spans="1:23" ht="18" customHeight="1" x14ac:dyDescent="0.25">
      <c r="A10" s="11"/>
      <c r="B10" s="45" t="s">
        <v>25</v>
      </c>
      <c r="C10" s="20"/>
      <c r="D10" s="17"/>
      <c r="E10" s="17"/>
      <c r="F10" s="17"/>
      <c r="G10" s="46" t="s">
        <v>22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23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26</v>
      </c>
      <c r="C15" s="92" t="s">
        <v>6</v>
      </c>
      <c r="D15" s="92" t="s">
        <v>52</v>
      </c>
      <c r="E15" s="93" t="s">
        <v>53</v>
      </c>
      <c r="F15" s="105" t="s">
        <v>54</v>
      </c>
      <c r="G15" s="59" t="s">
        <v>31</v>
      </c>
      <c r="H15" s="62" t="s">
        <v>32</v>
      </c>
      <c r="I15" s="27"/>
      <c r="J15" s="55"/>
    </row>
    <row r="16" spans="1:23" ht="18" customHeight="1" x14ac:dyDescent="0.25">
      <c r="A16" s="11"/>
      <c r="B16" s="94">
        <v>1</v>
      </c>
      <c r="C16" s="95" t="s">
        <v>27</v>
      </c>
      <c r="D16" s="96">
        <f>'Rekap 530'!B15</f>
        <v>0</v>
      </c>
      <c r="E16" s="97">
        <f>'Rekap 530'!C15</f>
        <v>0</v>
      </c>
      <c r="F16" s="106">
        <f>'Rekap 530'!D15</f>
        <v>0</v>
      </c>
      <c r="G16" s="60">
        <v>6</v>
      </c>
      <c r="H16" s="115" t="s">
        <v>33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28</v>
      </c>
      <c r="D17" s="78">
        <f>'Rekap 530'!B21</f>
        <v>0</v>
      </c>
      <c r="E17" s="76">
        <f>'Rekap 530'!C21</f>
        <v>0</v>
      </c>
      <c r="F17" s="81">
        <f>'Rekap 530'!D21</f>
        <v>0</v>
      </c>
      <c r="G17" s="61">
        <v>7</v>
      </c>
      <c r="H17" s="116" t="s">
        <v>34</v>
      </c>
      <c r="I17" s="129"/>
      <c r="J17" s="127">
        <f>'SO 530'!Z61</f>
        <v>0</v>
      </c>
    </row>
    <row r="18" spans="1:26" ht="18" customHeight="1" x14ac:dyDescent="0.25">
      <c r="A18" s="11"/>
      <c r="B18" s="68">
        <v>3</v>
      </c>
      <c r="C18" s="72" t="s">
        <v>29</v>
      </c>
      <c r="D18" s="79">
        <f>'Rekap 530'!B25</f>
        <v>0</v>
      </c>
      <c r="E18" s="77">
        <f>'Rekap 530'!C25</f>
        <v>0</v>
      </c>
      <c r="F18" s="82">
        <f>'Rekap 530'!D25</f>
        <v>0</v>
      </c>
      <c r="G18" s="61">
        <v>8</v>
      </c>
      <c r="H18" s="116" t="s">
        <v>35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30</v>
      </c>
      <c r="D20" s="80"/>
      <c r="E20" s="100"/>
      <c r="F20" s="107">
        <f>SUM(F16:F19)</f>
        <v>0</v>
      </c>
      <c r="G20" s="61">
        <v>10</v>
      </c>
      <c r="H20" s="116" t="s">
        <v>30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42</v>
      </c>
      <c r="C21" s="69" t="s">
        <v>7</v>
      </c>
      <c r="D21" s="75"/>
      <c r="E21" s="19"/>
      <c r="F21" s="98"/>
      <c r="G21" s="65" t="s">
        <v>48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43</v>
      </c>
      <c r="D22" s="87"/>
      <c r="E22" s="89" t="s">
        <v>46</v>
      </c>
      <c r="F22" s="81">
        <f>((F16*U22*0)+(F17*V22*0)+(F18*W22*0))/100</f>
        <v>0</v>
      </c>
      <c r="G22" s="60">
        <v>16</v>
      </c>
      <c r="H22" s="115" t="s">
        <v>49</v>
      </c>
      <c r="I22" s="130" t="s">
        <v>46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44</v>
      </c>
      <c r="D23" s="66"/>
      <c r="E23" s="89" t="s">
        <v>47</v>
      </c>
      <c r="F23" s="82">
        <f>((F16*U23*0)+(F17*V23*0)+(F18*W23*0))/100</f>
        <v>0</v>
      </c>
      <c r="G23" s="61">
        <v>17</v>
      </c>
      <c r="H23" s="116" t="s">
        <v>50</v>
      </c>
      <c r="I23" s="130" t="s">
        <v>46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45</v>
      </c>
      <c r="D24" s="66"/>
      <c r="E24" s="89" t="s">
        <v>46</v>
      </c>
      <c r="F24" s="82">
        <f>((F16*U24*0)+(F17*V24*0)+(F18*W24*0))/100</f>
        <v>0</v>
      </c>
      <c r="G24" s="61">
        <v>18</v>
      </c>
      <c r="H24" s="116" t="s">
        <v>51</v>
      </c>
      <c r="I24" s="130" t="s">
        <v>47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30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57</v>
      </c>
      <c r="D27" s="136"/>
      <c r="E27" s="102"/>
      <c r="F27" s="30"/>
      <c r="G27" s="109" t="s">
        <v>36</v>
      </c>
      <c r="H27" s="104" t="s">
        <v>37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38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39</v>
      </c>
      <c r="I29" s="123">
        <f>J28-SUM('SO 530'!K9:'SO 530'!K60)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40</v>
      </c>
      <c r="I30" s="89">
        <f>SUM('SO 530'!K9:'SO 530'!K60)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30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41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55</v>
      </c>
      <c r="E33" s="15"/>
      <c r="F33" s="103"/>
      <c r="G33" s="111">
        <v>26</v>
      </c>
      <c r="H33" s="142" t="s">
        <v>56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21</v>
      </c>
      <c r="B1" s="144"/>
      <c r="C1" s="144"/>
      <c r="D1" s="145" t="s">
        <v>18</v>
      </c>
      <c r="E1" s="144"/>
      <c r="F1" s="144"/>
      <c r="W1">
        <v>30.126000000000001</v>
      </c>
    </row>
    <row r="2" spans="1:26" x14ac:dyDescent="0.25">
      <c r="A2" s="145" t="s">
        <v>25</v>
      </c>
      <c r="B2" s="144"/>
      <c r="C2" s="144"/>
      <c r="D2" s="145" t="s">
        <v>16</v>
      </c>
      <c r="E2" s="144"/>
      <c r="F2" s="144"/>
    </row>
    <row r="3" spans="1:26" x14ac:dyDescent="0.25">
      <c r="A3" s="145" t="s">
        <v>24</v>
      </c>
      <c r="B3" s="144"/>
      <c r="C3" s="144"/>
      <c r="D3" s="145" t="s">
        <v>61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15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62</v>
      </c>
      <c r="B8" s="144"/>
      <c r="C8" s="144"/>
      <c r="D8" s="144"/>
      <c r="E8" s="144"/>
      <c r="F8" s="144"/>
    </row>
    <row r="9" spans="1:26" x14ac:dyDescent="0.25">
      <c r="A9" s="147" t="s">
        <v>58</v>
      </c>
      <c r="B9" s="147" t="s">
        <v>52</v>
      </c>
      <c r="C9" s="147" t="s">
        <v>53</v>
      </c>
      <c r="D9" s="147" t="s">
        <v>30</v>
      </c>
      <c r="E9" s="147" t="s">
        <v>59</v>
      </c>
      <c r="F9" s="147" t="s">
        <v>60</v>
      </c>
    </row>
    <row r="10" spans="1:26" x14ac:dyDescent="0.25">
      <c r="A10" s="154" t="s">
        <v>63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64</v>
      </c>
      <c r="B11" s="157">
        <f>'SO 530'!L12</f>
        <v>0</v>
      </c>
      <c r="C11" s="157">
        <f>'SO 530'!M12</f>
        <v>0</v>
      </c>
      <c r="D11" s="157">
        <f>'SO 530'!I12</f>
        <v>0</v>
      </c>
      <c r="E11" s="158">
        <f>'SO 530'!P12</f>
        <v>0</v>
      </c>
      <c r="F11" s="158">
        <f>'SO 530'!S12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65</v>
      </c>
      <c r="B12" s="157">
        <f>'SO 530'!L17</f>
        <v>0</v>
      </c>
      <c r="C12" s="157">
        <f>'SO 530'!M17</f>
        <v>0</v>
      </c>
      <c r="D12" s="157">
        <f>'SO 530'!I17</f>
        <v>0</v>
      </c>
      <c r="E12" s="158">
        <f>'SO 530'!P17</f>
        <v>26.18</v>
      </c>
      <c r="F12" s="158">
        <f>'SO 530'!S17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66</v>
      </c>
      <c r="B13" s="157">
        <f>'SO 530'!L26</f>
        <v>0</v>
      </c>
      <c r="C13" s="157">
        <f>'SO 530'!M26</f>
        <v>0</v>
      </c>
      <c r="D13" s="157">
        <f>'SO 530'!I26</f>
        <v>0</v>
      </c>
      <c r="E13" s="158">
        <f>'SO 530'!P26</f>
        <v>4.46</v>
      </c>
      <c r="F13" s="158">
        <f>'SO 530'!S26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67</v>
      </c>
      <c r="B14" s="157">
        <f>'SO 530'!L33</f>
        <v>0</v>
      </c>
      <c r="C14" s="157">
        <f>'SO 530'!M33</f>
        <v>0</v>
      </c>
      <c r="D14" s="157">
        <f>'SO 530'!I33</f>
        <v>0</v>
      </c>
      <c r="E14" s="158">
        <f>'SO 530'!P33</f>
        <v>0.54</v>
      </c>
      <c r="F14" s="158">
        <f>'SO 530'!S33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2" t="s">
        <v>63</v>
      </c>
      <c r="B15" s="159">
        <f>'SO 530'!L35</f>
        <v>0</v>
      </c>
      <c r="C15" s="159">
        <f>'SO 530'!M35</f>
        <v>0</v>
      </c>
      <c r="D15" s="159">
        <f>'SO 530'!I35</f>
        <v>0</v>
      </c>
      <c r="E15" s="160">
        <f>'SO 530'!P35</f>
        <v>31.18</v>
      </c>
      <c r="F15" s="160">
        <f>'SO 530'!S35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26" x14ac:dyDescent="0.25">
      <c r="A17" s="2" t="s">
        <v>68</v>
      </c>
      <c r="B17" s="159"/>
      <c r="C17" s="157"/>
      <c r="D17" s="157"/>
      <c r="E17" s="158"/>
      <c r="F17" s="158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56" t="s">
        <v>69</v>
      </c>
      <c r="B18" s="157">
        <f>'SO 530'!L41</f>
        <v>0</v>
      </c>
      <c r="C18" s="157">
        <f>'SO 530'!M41</f>
        <v>0</v>
      </c>
      <c r="D18" s="157">
        <f>'SO 530'!I41</f>
        <v>0</v>
      </c>
      <c r="E18" s="158">
        <f>'SO 530'!P41</f>
        <v>0.01</v>
      </c>
      <c r="F18" s="158">
        <f>'SO 530'!S41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70</v>
      </c>
      <c r="B19" s="157">
        <f>'SO 530'!L45</f>
        <v>0</v>
      </c>
      <c r="C19" s="157">
        <f>'SO 530'!M45</f>
        <v>0</v>
      </c>
      <c r="D19" s="157">
        <f>'SO 530'!I45</f>
        <v>0</v>
      </c>
      <c r="E19" s="158">
        <f>'SO 530'!P45</f>
        <v>0</v>
      </c>
      <c r="F19" s="158">
        <f>'SO 530'!S45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156" t="s">
        <v>71</v>
      </c>
      <c r="B20" s="157">
        <f>'SO 530'!L51</f>
        <v>0</v>
      </c>
      <c r="C20" s="157">
        <f>'SO 530'!M51</f>
        <v>0</v>
      </c>
      <c r="D20" s="157">
        <f>'SO 530'!I51</f>
        <v>0</v>
      </c>
      <c r="E20" s="158">
        <f>'SO 530'!P51</f>
        <v>0.27</v>
      </c>
      <c r="F20" s="158">
        <f>'SO 530'!S51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2" t="s">
        <v>68</v>
      </c>
      <c r="B21" s="159">
        <f>'SO 530'!L53</f>
        <v>0</v>
      </c>
      <c r="C21" s="159">
        <f>'SO 530'!M53</f>
        <v>0</v>
      </c>
      <c r="D21" s="159">
        <f>'SO 530'!I53</f>
        <v>0</v>
      </c>
      <c r="E21" s="160">
        <f>'SO 530'!P53</f>
        <v>0.28000000000000003</v>
      </c>
      <c r="F21" s="160">
        <f>'SO 530'!S53</f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2" t="s">
        <v>72</v>
      </c>
      <c r="B23" s="159"/>
      <c r="C23" s="157"/>
      <c r="D23" s="157"/>
      <c r="E23" s="158"/>
      <c r="F23" s="158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x14ac:dyDescent="0.25">
      <c r="A24" s="156" t="s">
        <v>73</v>
      </c>
      <c r="B24" s="157">
        <f>'SO 530'!L58</f>
        <v>0</v>
      </c>
      <c r="C24" s="157">
        <f>'SO 530'!M58</f>
        <v>0</v>
      </c>
      <c r="D24" s="157">
        <f>'SO 530'!I58</f>
        <v>0</v>
      </c>
      <c r="E24" s="158">
        <f>'SO 530'!P58</f>
        <v>0</v>
      </c>
      <c r="F24" s="158">
        <f>'SO 530'!S58</f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 spans="1:26" x14ac:dyDescent="0.25">
      <c r="A25" s="2" t="s">
        <v>72</v>
      </c>
      <c r="B25" s="159">
        <f>'SO 530'!L60</f>
        <v>0</v>
      </c>
      <c r="C25" s="159">
        <f>'SO 530'!M60</f>
        <v>0</v>
      </c>
      <c r="D25" s="159">
        <f>'SO 530'!I60</f>
        <v>0</v>
      </c>
      <c r="E25" s="160">
        <f>'SO 530'!P60</f>
        <v>0</v>
      </c>
      <c r="F25" s="160">
        <f>'SO 530'!S60</f>
        <v>0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2" t="s">
        <v>74</v>
      </c>
      <c r="B27" s="159">
        <f>'SO 530'!L61</f>
        <v>0</v>
      </c>
      <c r="C27" s="159">
        <f>'SO 530'!M61</f>
        <v>0</v>
      </c>
      <c r="D27" s="159">
        <f>'SO 530'!I61</f>
        <v>0</v>
      </c>
      <c r="E27" s="160">
        <f>'SO 530'!P61</f>
        <v>31.46</v>
      </c>
      <c r="F27" s="160">
        <f>'SO 530'!S61</f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workbookViewId="0">
      <pane ySplit="8" topLeftCell="A9" activePane="bottomLeft" state="frozen"/>
      <selection pane="bottomLeft" activeCell="D1" sqref="D1"/>
    </sheetView>
  </sheetViews>
  <sheetFormatPr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9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3"/>
      <c r="B1" s="5" t="s">
        <v>21</v>
      </c>
      <c r="C1" s="3"/>
      <c r="D1" s="3"/>
      <c r="E1" s="5" t="s">
        <v>18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25</v>
      </c>
      <c r="C2" s="3"/>
      <c r="D2" s="3"/>
      <c r="E2" s="5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24</v>
      </c>
      <c r="C3" s="3"/>
      <c r="D3" s="3"/>
      <c r="E3" s="5" t="s">
        <v>61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75</v>
      </c>
      <c r="B8" s="164" t="s">
        <v>76</v>
      </c>
      <c r="C8" s="164" t="s">
        <v>77</v>
      </c>
      <c r="D8" s="164" t="s">
        <v>78</v>
      </c>
      <c r="E8" s="164" t="s">
        <v>79</v>
      </c>
      <c r="F8" s="164" t="s">
        <v>80</v>
      </c>
      <c r="G8" s="164" t="s">
        <v>52</v>
      </c>
      <c r="H8" s="164" t="s">
        <v>53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63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64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5.1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7.38</v>
      </c>
      <c r="G11" s="170"/>
      <c r="H11" s="170"/>
      <c r="I11" s="170">
        <f>ROUND(F11*(G11+H11),2)</f>
        <v>0</v>
      </c>
      <c r="J11" s="168">
        <f>ROUND(F11*(N11),2)</f>
        <v>136.09</v>
      </c>
      <c r="K11" s="1">
        <f>ROUND(F11*(O11),2)</f>
        <v>0</v>
      </c>
      <c r="L11" s="1">
        <f>ROUND(F11*(G11),2)</f>
        <v>0</v>
      </c>
      <c r="M11" s="1"/>
      <c r="N11" s="1">
        <v>18.440000000000001</v>
      </c>
      <c r="O11" s="1"/>
      <c r="P11" s="167"/>
      <c r="Q11" s="173"/>
      <c r="R11" s="173"/>
      <c r="S11" s="167"/>
      <c r="Z11">
        <v>0</v>
      </c>
    </row>
    <row r="12" spans="1:26" x14ac:dyDescent="0.25">
      <c r="A12" s="156"/>
      <c r="B12" s="156"/>
      <c r="C12" s="156"/>
      <c r="D12" s="156" t="s">
        <v>64</v>
      </c>
      <c r="E12" s="156"/>
      <c r="F12" s="167"/>
      <c r="G12" s="159">
        <f>ROUND((SUM(L10:L11))/1,2)</f>
        <v>0</v>
      </c>
      <c r="H12" s="159">
        <f>ROUND((SUM(M10:M11))/1,2)</f>
        <v>0</v>
      </c>
      <c r="I12" s="159">
        <f>ROUND((SUM(I10:I11))/1,2)</f>
        <v>0</v>
      </c>
      <c r="J12" s="156"/>
      <c r="K12" s="156"/>
      <c r="L12" s="156">
        <f>ROUND((SUM(L10:L11))/1,2)</f>
        <v>0</v>
      </c>
      <c r="M12" s="156">
        <f>ROUND((SUM(M10:M11))/1,2)</f>
        <v>0</v>
      </c>
      <c r="N12" s="156"/>
      <c r="O12" s="156"/>
      <c r="P12" s="174">
        <f>ROUND((SUM(P10:P11))/1,2)</f>
        <v>0</v>
      </c>
      <c r="Q12" s="153"/>
      <c r="R12" s="153"/>
      <c r="S12" s="174">
        <f>ROUND((SUM(S10:S11))/1,2)</f>
        <v>0</v>
      </c>
      <c r="T12" s="153"/>
      <c r="U12" s="153"/>
      <c r="V12" s="153"/>
      <c r="W12" s="153"/>
      <c r="X12" s="153"/>
      <c r="Y12" s="153"/>
      <c r="Z12" s="153"/>
    </row>
    <row r="13" spans="1:26" x14ac:dyDescent="0.25">
      <c r="A13" s="1"/>
      <c r="B13" s="1"/>
      <c r="C13" s="1"/>
      <c r="D13" s="1"/>
      <c r="E13" s="1"/>
      <c r="F13" s="163"/>
      <c r="G13" s="149"/>
      <c r="H13" s="149"/>
      <c r="I13" s="149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56"/>
      <c r="B14" s="156"/>
      <c r="C14" s="156"/>
      <c r="D14" s="156" t="s">
        <v>65</v>
      </c>
      <c r="E14" s="156"/>
      <c r="F14" s="167"/>
      <c r="G14" s="157"/>
      <c r="H14" s="157"/>
      <c r="I14" s="157"/>
      <c r="J14" s="156"/>
      <c r="K14" s="156"/>
      <c r="L14" s="156"/>
      <c r="M14" s="156"/>
      <c r="N14" s="156"/>
      <c r="O14" s="156"/>
      <c r="P14" s="156"/>
      <c r="Q14" s="153"/>
      <c r="R14" s="153"/>
      <c r="S14" s="156"/>
      <c r="T14" s="153"/>
      <c r="U14" s="153"/>
      <c r="V14" s="153"/>
      <c r="W14" s="153"/>
      <c r="X14" s="153"/>
      <c r="Y14" s="153"/>
      <c r="Z14" s="153"/>
    </row>
    <row r="15" spans="1:26" ht="25.15" customHeight="1" x14ac:dyDescent="0.25">
      <c r="A15" s="171"/>
      <c r="B15" s="168" t="s">
        <v>88</v>
      </c>
      <c r="C15" s="172" t="s">
        <v>89</v>
      </c>
      <c r="D15" s="168" t="s">
        <v>90</v>
      </c>
      <c r="E15" s="168" t="s">
        <v>91</v>
      </c>
      <c r="F15" s="169">
        <v>10.86</v>
      </c>
      <c r="G15" s="170"/>
      <c r="H15" s="170"/>
      <c r="I15" s="170">
        <f>ROUND(F15*(G15+H15),2)</f>
        <v>0</v>
      </c>
      <c r="J15" s="168">
        <f>ROUND(F15*(N15),2)</f>
        <v>1102.83</v>
      </c>
      <c r="K15" s="1">
        <f>ROUND(F15*(O15),2)</f>
        <v>0</v>
      </c>
      <c r="L15" s="1">
        <f>ROUND(F15*(G15),2)</f>
        <v>0</v>
      </c>
      <c r="M15" s="1"/>
      <c r="N15" s="1">
        <v>101.55</v>
      </c>
      <c r="O15" s="1"/>
      <c r="P15" s="167">
        <f>ROUND(F15*(R15),3)</f>
        <v>25.824999999999999</v>
      </c>
      <c r="Q15" s="173"/>
      <c r="R15" s="173">
        <v>2.3780000000000001</v>
      </c>
      <c r="S15" s="167"/>
      <c r="Z15">
        <v>0</v>
      </c>
    </row>
    <row r="16" spans="1:26" ht="25.15" customHeight="1" x14ac:dyDescent="0.25">
      <c r="A16" s="171"/>
      <c r="B16" s="168" t="s">
        <v>88</v>
      </c>
      <c r="C16" s="172" t="s">
        <v>92</v>
      </c>
      <c r="D16" s="168" t="s">
        <v>93</v>
      </c>
      <c r="E16" s="168" t="s">
        <v>94</v>
      </c>
      <c r="F16" s="169">
        <v>72.400000000000006</v>
      </c>
      <c r="G16" s="170"/>
      <c r="H16" s="170"/>
      <c r="I16" s="170">
        <f>ROUND(F16*(G16+H16),2)</f>
        <v>0</v>
      </c>
      <c r="J16" s="168">
        <f>ROUND(F16*(N16),2)</f>
        <v>351.86</v>
      </c>
      <c r="K16" s="1">
        <f>ROUND(F16*(O16),2)</f>
        <v>0</v>
      </c>
      <c r="L16" s="1">
        <f>ROUND(F16*(G16),2)</f>
        <v>0</v>
      </c>
      <c r="M16" s="1"/>
      <c r="N16" s="1">
        <v>4.8600000000000003</v>
      </c>
      <c r="O16" s="1"/>
      <c r="P16" s="167">
        <f>ROUND(F16*(R16),3)</f>
        <v>0.35799999999999998</v>
      </c>
      <c r="Q16" s="173"/>
      <c r="R16" s="173">
        <v>4.9399999999999999E-3</v>
      </c>
      <c r="S16" s="167"/>
      <c r="Z16">
        <v>0</v>
      </c>
    </row>
    <row r="17" spans="1:26" x14ac:dyDescent="0.25">
      <c r="A17" s="156"/>
      <c r="B17" s="156"/>
      <c r="C17" s="156"/>
      <c r="D17" s="156" t="s">
        <v>65</v>
      </c>
      <c r="E17" s="156"/>
      <c r="F17" s="167"/>
      <c r="G17" s="159">
        <f>ROUND((SUM(L14:L16))/1,2)</f>
        <v>0</v>
      </c>
      <c r="H17" s="159">
        <f>ROUND((SUM(M14:M16))/1,2)</f>
        <v>0</v>
      </c>
      <c r="I17" s="159">
        <f>ROUND((SUM(I14:I16))/1,2)</f>
        <v>0</v>
      </c>
      <c r="J17" s="156"/>
      <c r="K17" s="156"/>
      <c r="L17" s="156">
        <f>ROUND((SUM(L14:L16))/1,2)</f>
        <v>0</v>
      </c>
      <c r="M17" s="156">
        <f>ROUND((SUM(M14:M16))/1,2)</f>
        <v>0</v>
      </c>
      <c r="N17" s="156"/>
      <c r="O17" s="156"/>
      <c r="P17" s="174">
        <f>ROUND((SUM(P14:P16))/1,2)</f>
        <v>26.18</v>
      </c>
      <c r="Q17" s="153"/>
      <c r="R17" s="153"/>
      <c r="S17" s="174">
        <f>ROUND((SUM(S14:S16))/1,2)</f>
        <v>0</v>
      </c>
      <c r="T17" s="153"/>
      <c r="U17" s="153"/>
      <c r="V17" s="153"/>
      <c r="W17" s="153"/>
      <c r="X17" s="153"/>
      <c r="Y17" s="153"/>
      <c r="Z17" s="153"/>
    </row>
    <row r="18" spans="1:26" x14ac:dyDescent="0.25">
      <c r="A18" s="1"/>
      <c r="B18" s="1"/>
      <c r="C18" s="1"/>
      <c r="D18" s="1"/>
      <c r="E18" s="1"/>
      <c r="F18" s="163"/>
      <c r="G18" s="149"/>
      <c r="H18" s="149"/>
      <c r="I18" s="149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56"/>
      <c r="B19" s="156"/>
      <c r="C19" s="156"/>
      <c r="D19" s="156" t="s">
        <v>66</v>
      </c>
      <c r="E19" s="156"/>
      <c r="F19" s="167"/>
      <c r="G19" s="157"/>
      <c r="H19" s="157"/>
      <c r="I19" s="157"/>
      <c r="J19" s="156"/>
      <c r="K19" s="156"/>
      <c r="L19" s="156"/>
      <c r="M19" s="156"/>
      <c r="N19" s="156"/>
      <c r="O19" s="156"/>
      <c r="P19" s="156"/>
      <c r="Q19" s="153"/>
      <c r="R19" s="153"/>
      <c r="S19" s="156"/>
      <c r="T19" s="153"/>
      <c r="U19" s="153"/>
      <c r="V19" s="153"/>
      <c r="W19" s="153"/>
      <c r="X19" s="153"/>
      <c r="Y19" s="153"/>
      <c r="Z19" s="153"/>
    </row>
    <row r="20" spans="1:26" ht="25.15" customHeight="1" x14ac:dyDescent="0.25">
      <c r="A20" s="171"/>
      <c r="B20" s="168" t="s">
        <v>88</v>
      </c>
      <c r="C20" s="172" t="s">
        <v>95</v>
      </c>
      <c r="D20" s="168" t="s">
        <v>96</v>
      </c>
      <c r="E20" s="168" t="s">
        <v>94</v>
      </c>
      <c r="F20" s="169">
        <v>15.64</v>
      </c>
      <c r="G20" s="170"/>
      <c r="H20" s="170"/>
      <c r="I20" s="170">
        <f t="shared" ref="I20:I25" si="0">ROUND(F20*(G20+H20),2)</f>
        <v>0</v>
      </c>
      <c r="J20" s="168">
        <f t="shared" ref="J20:J25" si="1">ROUND(F20*(N20),2)</f>
        <v>180.95</v>
      </c>
      <c r="K20" s="1">
        <f t="shared" ref="K20:K25" si="2">ROUND(F20*(O20),2)</f>
        <v>0</v>
      </c>
      <c r="L20" s="1">
        <f t="shared" ref="L20:L25" si="3">ROUND(F20*(G20),2)</f>
        <v>0</v>
      </c>
      <c r="M20" s="1"/>
      <c r="N20" s="1">
        <v>11.57</v>
      </c>
      <c r="O20" s="1"/>
      <c r="P20" s="167">
        <f t="shared" ref="P20:P25" si="4">ROUND(F20*(R20),3)</f>
        <v>0.72699999999999998</v>
      </c>
      <c r="Q20" s="173"/>
      <c r="R20" s="173">
        <v>4.648E-2</v>
      </c>
      <c r="S20" s="167"/>
      <c r="Z20">
        <v>0</v>
      </c>
    </row>
    <row r="21" spans="1:26" ht="25.15" customHeight="1" x14ac:dyDescent="0.25">
      <c r="A21" s="171"/>
      <c r="B21" s="168" t="s">
        <v>88</v>
      </c>
      <c r="C21" s="172" t="s">
        <v>97</v>
      </c>
      <c r="D21" s="168" t="s">
        <v>98</v>
      </c>
      <c r="E21" s="168" t="s">
        <v>94</v>
      </c>
      <c r="F21" s="169">
        <v>34.56</v>
      </c>
      <c r="G21" s="170"/>
      <c r="H21" s="170"/>
      <c r="I21" s="170">
        <f t="shared" si="0"/>
        <v>0</v>
      </c>
      <c r="J21" s="168">
        <f t="shared" si="1"/>
        <v>507.69</v>
      </c>
      <c r="K21" s="1">
        <f t="shared" si="2"/>
        <v>0</v>
      </c>
      <c r="L21" s="1">
        <f t="shared" si="3"/>
        <v>0</v>
      </c>
      <c r="M21" s="1"/>
      <c r="N21" s="1">
        <v>14.69</v>
      </c>
      <c r="O21" s="1"/>
      <c r="P21" s="167">
        <f t="shared" si="4"/>
        <v>1.244</v>
      </c>
      <c r="Q21" s="173"/>
      <c r="R21" s="173">
        <v>3.5999999999999997E-2</v>
      </c>
      <c r="S21" s="167"/>
      <c r="Z21">
        <v>0</v>
      </c>
    </row>
    <row r="22" spans="1:26" ht="25.15" customHeight="1" x14ac:dyDescent="0.25">
      <c r="A22" s="171"/>
      <c r="B22" s="168" t="s">
        <v>88</v>
      </c>
      <c r="C22" s="172" t="s">
        <v>99</v>
      </c>
      <c r="D22" s="168" t="s">
        <v>100</v>
      </c>
      <c r="E22" s="168" t="s">
        <v>94</v>
      </c>
      <c r="F22" s="169">
        <v>34.56</v>
      </c>
      <c r="G22" s="170"/>
      <c r="H22" s="170"/>
      <c r="I22" s="170">
        <f t="shared" si="0"/>
        <v>0</v>
      </c>
      <c r="J22" s="168">
        <f t="shared" si="1"/>
        <v>102.64</v>
      </c>
      <c r="K22" s="1">
        <f t="shared" si="2"/>
        <v>0</v>
      </c>
      <c r="L22" s="1">
        <f t="shared" si="3"/>
        <v>0</v>
      </c>
      <c r="M22" s="1"/>
      <c r="N22" s="1">
        <v>2.9699999999999998</v>
      </c>
      <c r="O22" s="1"/>
      <c r="P22" s="167">
        <f t="shared" si="4"/>
        <v>0.24199999999999999</v>
      </c>
      <c r="Q22" s="173"/>
      <c r="R22" s="173">
        <v>7.0000000000000001E-3</v>
      </c>
      <c r="S22" s="167"/>
      <c r="Z22">
        <v>0</v>
      </c>
    </row>
    <row r="23" spans="1:26" ht="25.15" customHeight="1" x14ac:dyDescent="0.25">
      <c r="A23" s="171"/>
      <c r="B23" s="168" t="s">
        <v>88</v>
      </c>
      <c r="C23" s="172" t="s">
        <v>101</v>
      </c>
      <c r="D23" s="168" t="s">
        <v>102</v>
      </c>
      <c r="E23" s="168" t="s">
        <v>94</v>
      </c>
      <c r="F23" s="169">
        <v>42.56</v>
      </c>
      <c r="G23" s="170"/>
      <c r="H23" s="170"/>
      <c r="I23" s="170">
        <f t="shared" si="0"/>
        <v>0</v>
      </c>
      <c r="J23" s="168">
        <f t="shared" si="1"/>
        <v>573.28</v>
      </c>
      <c r="K23" s="1">
        <f t="shared" si="2"/>
        <v>0</v>
      </c>
      <c r="L23" s="1">
        <f t="shared" si="3"/>
        <v>0</v>
      </c>
      <c r="M23" s="1"/>
      <c r="N23" s="1">
        <v>13.47</v>
      </c>
      <c r="O23" s="1"/>
      <c r="P23" s="167">
        <f t="shared" si="4"/>
        <v>1.8959999999999999</v>
      </c>
      <c r="Q23" s="173"/>
      <c r="R23" s="173">
        <v>4.4560000000000002E-2</v>
      </c>
      <c r="S23" s="167"/>
      <c r="Z23">
        <v>0</v>
      </c>
    </row>
    <row r="24" spans="1:26" ht="25.15" customHeight="1" x14ac:dyDescent="0.25">
      <c r="A24" s="171"/>
      <c r="B24" s="168" t="s">
        <v>88</v>
      </c>
      <c r="C24" s="172" t="s">
        <v>103</v>
      </c>
      <c r="D24" s="168" t="s">
        <v>104</v>
      </c>
      <c r="E24" s="168" t="s">
        <v>94</v>
      </c>
      <c r="F24" s="169">
        <v>15.64</v>
      </c>
      <c r="G24" s="170"/>
      <c r="H24" s="170"/>
      <c r="I24" s="170">
        <f t="shared" si="0"/>
        <v>0</v>
      </c>
      <c r="J24" s="168">
        <f t="shared" si="1"/>
        <v>31.12</v>
      </c>
      <c r="K24" s="1">
        <f t="shared" si="2"/>
        <v>0</v>
      </c>
      <c r="L24" s="1">
        <f t="shared" si="3"/>
        <v>0</v>
      </c>
      <c r="M24" s="1"/>
      <c r="N24" s="1">
        <v>1.99</v>
      </c>
      <c r="O24" s="1"/>
      <c r="P24" s="167">
        <f t="shared" si="4"/>
        <v>0.13300000000000001</v>
      </c>
      <c r="Q24" s="173"/>
      <c r="R24" s="173">
        <v>8.4899999999999993E-3</v>
      </c>
      <c r="S24" s="167"/>
      <c r="Z24">
        <v>0</v>
      </c>
    </row>
    <row r="25" spans="1:26" ht="25.15" customHeight="1" x14ac:dyDescent="0.25">
      <c r="A25" s="171"/>
      <c r="B25" s="168" t="s">
        <v>105</v>
      </c>
      <c r="C25" s="172" t="s">
        <v>106</v>
      </c>
      <c r="D25" s="168" t="s">
        <v>107</v>
      </c>
      <c r="E25" s="168" t="s">
        <v>94</v>
      </c>
      <c r="F25" s="169">
        <v>42.56</v>
      </c>
      <c r="G25" s="170"/>
      <c r="H25" s="170"/>
      <c r="I25" s="170">
        <f t="shared" si="0"/>
        <v>0</v>
      </c>
      <c r="J25" s="168">
        <f t="shared" si="1"/>
        <v>181.31</v>
      </c>
      <c r="K25" s="1">
        <f t="shared" si="2"/>
        <v>0</v>
      </c>
      <c r="L25" s="1">
        <f t="shared" si="3"/>
        <v>0</v>
      </c>
      <c r="M25" s="1"/>
      <c r="N25" s="1">
        <v>4.26</v>
      </c>
      <c r="O25" s="1"/>
      <c r="P25" s="167">
        <f t="shared" si="4"/>
        <v>0.21299999999999999</v>
      </c>
      <c r="Q25" s="173"/>
      <c r="R25" s="173">
        <v>5.0000000000000001E-3</v>
      </c>
      <c r="S25" s="167"/>
      <c r="Z25">
        <v>0</v>
      </c>
    </row>
    <row r="26" spans="1:26" x14ac:dyDescent="0.25">
      <c r="A26" s="156"/>
      <c r="B26" s="156"/>
      <c r="C26" s="156"/>
      <c r="D26" s="156" t="s">
        <v>66</v>
      </c>
      <c r="E26" s="156"/>
      <c r="F26" s="167"/>
      <c r="G26" s="159">
        <f>ROUND((SUM(L19:L25))/1,2)</f>
        <v>0</v>
      </c>
      <c r="H26" s="159">
        <f>ROUND((SUM(M19:M25))/1,2)</f>
        <v>0</v>
      </c>
      <c r="I26" s="159">
        <f>ROUND((SUM(I19:I25))/1,2)</f>
        <v>0</v>
      </c>
      <c r="J26" s="156"/>
      <c r="K26" s="156"/>
      <c r="L26" s="156">
        <f>ROUND((SUM(L19:L25))/1,2)</f>
        <v>0</v>
      </c>
      <c r="M26" s="156">
        <f>ROUND((SUM(M19:M25))/1,2)</f>
        <v>0</v>
      </c>
      <c r="N26" s="156"/>
      <c r="O26" s="156"/>
      <c r="P26" s="174">
        <f>ROUND((SUM(P19:P25))/1,2)</f>
        <v>4.46</v>
      </c>
      <c r="Q26" s="153"/>
      <c r="R26" s="153"/>
      <c r="S26" s="174">
        <f>ROUND((SUM(S19:S25))/1,2)</f>
        <v>0</v>
      </c>
      <c r="T26" s="153"/>
      <c r="U26" s="153"/>
      <c r="V26" s="153"/>
      <c r="W26" s="153"/>
      <c r="X26" s="153"/>
      <c r="Y26" s="153"/>
      <c r="Z26" s="153"/>
    </row>
    <row r="27" spans="1:26" x14ac:dyDescent="0.25">
      <c r="A27" s="1"/>
      <c r="B27" s="1"/>
      <c r="C27" s="1"/>
      <c r="D27" s="1"/>
      <c r="E27" s="1"/>
      <c r="F27" s="163"/>
      <c r="G27" s="149"/>
      <c r="H27" s="149"/>
      <c r="I27" s="149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6"/>
      <c r="B28" s="156"/>
      <c r="C28" s="156"/>
      <c r="D28" s="156" t="s">
        <v>67</v>
      </c>
      <c r="E28" s="156"/>
      <c r="F28" s="167"/>
      <c r="G28" s="157"/>
      <c r="H28" s="157"/>
      <c r="I28" s="157"/>
      <c r="J28" s="156"/>
      <c r="K28" s="156"/>
      <c r="L28" s="156"/>
      <c r="M28" s="156"/>
      <c r="N28" s="156"/>
      <c r="O28" s="156"/>
      <c r="P28" s="156"/>
      <c r="Q28" s="153"/>
      <c r="R28" s="153"/>
      <c r="S28" s="156"/>
      <c r="T28" s="153"/>
      <c r="U28" s="153"/>
      <c r="V28" s="153"/>
      <c r="W28" s="153"/>
      <c r="X28" s="153"/>
      <c r="Y28" s="153"/>
      <c r="Z28" s="153"/>
    </row>
    <row r="29" spans="1:26" ht="25.15" customHeight="1" x14ac:dyDescent="0.25">
      <c r="A29" s="171"/>
      <c r="B29" s="168" t="s">
        <v>108</v>
      </c>
      <c r="C29" s="172" t="s">
        <v>109</v>
      </c>
      <c r="D29" s="168" t="s">
        <v>110</v>
      </c>
      <c r="E29" s="168" t="s">
        <v>111</v>
      </c>
      <c r="F29" s="169">
        <v>144</v>
      </c>
      <c r="G29" s="170"/>
      <c r="H29" s="170"/>
      <c r="I29" s="170">
        <f>ROUND(F29*(G29+H29),2)</f>
        <v>0</v>
      </c>
      <c r="J29" s="168">
        <f>ROUND(F29*(N29),2)</f>
        <v>347.04</v>
      </c>
      <c r="K29" s="1">
        <f>ROUND(F29*(O29),2)</f>
        <v>0</v>
      </c>
      <c r="L29" s="1">
        <f>ROUND(F29*(G29),2)</f>
        <v>0</v>
      </c>
      <c r="M29" s="1"/>
      <c r="N29" s="1">
        <v>2.41</v>
      </c>
      <c r="O29" s="1"/>
      <c r="P29" s="167">
        <f>ROUND(F29*(R29),3)</f>
        <v>0.54100000000000004</v>
      </c>
      <c r="Q29" s="173"/>
      <c r="R29" s="173">
        <v>3.7600000000000003E-3</v>
      </c>
      <c r="S29" s="167"/>
      <c r="Z29">
        <v>0</v>
      </c>
    </row>
    <row r="30" spans="1:26" ht="25.15" customHeight="1" x14ac:dyDescent="0.25">
      <c r="A30" s="171"/>
      <c r="B30" s="168" t="s">
        <v>112</v>
      </c>
      <c r="C30" s="172" t="s">
        <v>113</v>
      </c>
      <c r="D30" s="168" t="s">
        <v>114</v>
      </c>
      <c r="E30" s="168" t="s">
        <v>115</v>
      </c>
      <c r="F30" s="169">
        <v>1</v>
      </c>
      <c r="G30" s="170"/>
      <c r="H30" s="170"/>
      <c r="I30" s="170">
        <f>ROUND(F30*(G30+H30),2)</f>
        <v>0</v>
      </c>
      <c r="J30" s="168">
        <f>ROUND(F30*(N30),2)</f>
        <v>144</v>
      </c>
      <c r="K30" s="1">
        <f>ROUND(F30*(O30),2)</f>
        <v>0</v>
      </c>
      <c r="L30" s="1"/>
      <c r="M30" s="1">
        <f>ROUND(F30*(H30),2)</f>
        <v>0</v>
      </c>
      <c r="N30" s="1">
        <v>144</v>
      </c>
      <c r="O30" s="1"/>
      <c r="P30" s="167"/>
      <c r="Q30" s="173"/>
      <c r="R30" s="173"/>
      <c r="S30" s="167"/>
      <c r="Z30">
        <v>0</v>
      </c>
    </row>
    <row r="31" spans="1:26" ht="25.15" customHeight="1" x14ac:dyDescent="0.25">
      <c r="A31" s="171"/>
      <c r="B31" s="168" t="s">
        <v>112</v>
      </c>
      <c r="C31" s="172" t="s">
        <v>116</v>
      </c>
      <c r="D31" s="168" t="s">
        <v>117</v>
      </c>
      <c r="E31" s="168" t="s">
        <v>115</v>
      </c>
      <c r="F31" s="169">
        <v>1</v>
      </c>
      <c r="G31" s="170"/>
      <c r="H31" s="170"/>
      <c r="I31" s="170">
        <f>ROUND(F31*(G31+H31),2)</f>
        <v>0</v>
      </c>
      <c r="J31" s="168">
        <f>ROUND(F31*(N31),2)</f>
        <v>953.3</v>
      </c>
      <c r="K31" s="1">
        <f>ROUND(F31*(O31),2)</f>
        <v>0</v>
      </c>
      <c r="L31" s="1"/>
      <c r="M31" s="1">
        <f>ROUND(F31*(H31),2)</f>
        <v>0</v>
      </c>
      <c r="N31" s="1">
        <v>953.3</v>
      </c>
      <c r="O31" s="1"/>
      <c r="P31" s="167"/>
      <c r="Q31" s="173"/>
      <c r="R31" s="173"/>
      <c r="S31" s="167"/>
      <c r="Z31">
        <v>0</v>
      </c>
    </row>
    <row r="32" spans="1:26" ht="25.15" customHeight="1" x14ac:dyDescent="0.25">
      <c r="A32" s="171"/>
      <c r="B32" s="168" t="s">
        <v>118</v>
      </c>
      <c r="C32" s="172" t="s">
        <v>119</v>
      </c>
      <c r="D32" s="168" t="s">
        <v>120</v>
      </c>
      <c r="E32" s="168" t="s">
        <v>121</v>
      </c>
      <c r="F32" s="169">
        <v>1</v>
      </c>
      <c r="G32" s="170"/>
      <c r="H32" s="170"/>
      <c r="I32" s="170">
        <f>ROUND(F32*(G32+H32),2)</f>
        <v>0</v>
      </c>
      <c r="J32" s="168">
        <f>ROUND(F32*(N32),2)</f>
        <v>300</v>
      </c>
      <c r="K32" s="1">
        <f>ROUND(F32*(O32),2)</f>
        <v>0</v>
      </c>
      <c r="L32" s="1"/>
      <c r="M32" s="1">
        <f>ROUND(F32*(H32),2)</f>
        <v>0</v>
      </c>
      <c r="N32" s="1">
        <v>300</v>
      </c>
      <c r="O32" s="1"/>
      <c r="P32" s="167"/>
      <c r="Q32" s="173"/>
      <c r="R32" s="173"/>
      <c r="S32" s="167"/>
      <c r="Z32">
        <v>0</v>
      </c>
    </row>
    <row r="33" spans="1:26" x14ac:dyDescent="0.25">
      <c r="A33" s="156"/>
      <c r="B33" s="156"/>
      <c r="C33" s="156"/>
      <c r="D33" s="156" t="s">
        <v>67</v>
      </c>
      <c r="E33" s="156"/>
      <c r="F33" s="167"/>
      <c r="G33" s="159">
        <f>ROUND((SUM(L28:L32))/1,2)</f>
        <v>0</v>
      </c>
      <c r="H33" s="159">
        <f>ROUND((SUM(M28:M32))/1,2)</f>
        <v>0</v>
      </c>
      <c r="I33" s="159">
        <f>ROUND((SUM(I28:I32))/1,2)</f>
        <v>0</v>
      </c>
      <c r="J33" s="156"/>
      <c r="K33" s="156"/>
      <c r="L33" s="156">
        <f>ROUND((SUM(L28:L32))/1,2)</f>
        <v>0</v>
      </c>
      <c r="M33" s="156">
        <f>ROUND((SUM(M28:M32))/1,2)</f>
        <v>0</v>
      </c>
      <c r="N33" s="156"/>
      <c r="O33" s="156"/>
      <c r="P33" s="174">
        <f>ROUND((SUM(P28:P32))/1,2)</f>
        <v>0.54</v>
      </c>
      <c r="Q33" s="153"/>
      <c r="R33" s="153"/>
      <c r="S33" s="174">
        <f>ROUND((SUM(S28:S32))/1,2)</f>
        <v>0</v>
      </c>
      <c r="T33" s="153"/>
      <c r="U33" s="153"/>
      <c r="V33" s="153"/>
      <c r="W33" s="153"/>
      <c r="X33" s="153"/>
      <c r="Y33" s="153"/>
      <c r="Z33" s="153"/>
    </row>
    <row r="34" spans="1:26" x14ac:dyDescent="0.25">
      <c r="A34" s="1"/>
      <c r="B34" s="1"/>
      <c r="C34" s="1"/>
      <c r="D34" s="1"/>
      <c r="E34" s="1"/>
      <c r="F34" s="163"/>
      <c r="G34" s="149"/>
      <c r="H34" s="149"/>
      <c r="I34" s="149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56"/>
      <c r="B35" s="156"/>
      <c r="C35" s="156"/>
      <c r="D35" s="2" t="s">
        <v>63</v>
      </c>
      <c r="E35" s="156"/>
      <c r="F35" s="167"/>
      <c r="G35" s="159">
        <f>ROUND((SUM(L9:L34))/2,2)</f>
        <v>0</v>
      </c>
      <c r="H35" s="159">
        <f>ROUND((SUM(M9:M34))/2,2)</f>
        <v>0</v>
      </c>
      <c r="I35" s="159">
        <f>ROUND((SUM(I9:I34))/2,2)</f>
        <v>0</v>
      </c>
      <c r="J35" s="157"/>
      <c r="K35" s="156"/>
      <c r="L35" s="157">
        <f>ROUND((SUM(L9:L34))/2,2)</f>
        <v>0</v>
      </c>
      <c r="M35" s="157">
        <f>ROUND((SUM(M9:M34))/2,2)</f>
        <v>0</v>
      </c>
      <c r="N35" s="156"/>
      <c r="O35" s="156"/>
      <c r="P35" s="174">
        <f>ROUND((SUM(P9:P34))/2,2)</f>
        <v>31.18</v>
      </c>
      <c r="S35" s="174">
        <f>ROUND((SUM(S9:S34))/2,2)</f>
        <v>0</v>
      </c>
    </row>
    <row r="36" spans="1:26" x14ac:dyDescent="0.25">
      <c r="A36" s="1"/>
      <c r="B36" s="1"/>
      <c r="C36" s="1"/>
      <c r="D36" s="1"/>
      <c r="E36" s="1"/>
      <c r="F36" s="163"/>
      <c r="G36" s="149"/>
      <c r="H36" s="149"/>
      <c r="I36" s="149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56"/>
      <c r="B37" s="156"/>
      <c r="C37" s="156"/>
      <c r="D37" s="2" t="s">
        <v>68</v>
      </c>
      <c r="E37" s="156"/>
      <c r="F37" s="167"/>
      <c r="G37" s="157"/>
      <c r="H37" s="157"/>
      <c r="I37" s="157"/>
      <c r="J37" s="156"/>
      <c r="K37" s="156"/>
      <c r="L37" s="156"/>
      <c r="M37" s="156"/>
      <c r="N37" s="156"/>
      <c r="O37" s="156"/>
      <c r="P37" s="156"/>
      <c r="Q37" s="153"/>
      <c r="R37" s="153"/>
      <c r="S37" s="156"/>
      <c r="T37" s="153"/>
      <c r="U37" s="153"/>
      <c r="V37" s="153"/>
      <c r="W37" s="153"/>
      <c r="X37" s="153"/>
      <c r="Y37" s="153"/>
      <c r="Z37" s="153"/>
    </row>
    <row r="38" spans="1:26" x14ac:dyDescent="0.25">
      <c r="A38" s="156"/>
      <c r="B38" s="156"/>
      <c r="C38" s="156"/>
      <c r="D38" s="156" t="s">
        <v>69</v>
      </c>
      <c r="E38" s="156"/>
      <c r="F38" s="167"/>
      <c r="G38" s="157"/>
      <c r="H38" s="157"/>
      <c r="I38" s="157"/>
      <c r="J38" s="156"/>
      <c r="K38" s="156"/>
      <c r="L38" s="156"/>
      <c r="M38" s="156"/>
      <c r="N38" s="156"/>
      <c r="O38" s="156"/>
      <c r="P38" s="156"/>
      <c r="Q38" s="153"/>
      <c r="R38" s="153"/>
      <c r="S38" s="156"/>
      <c r="T38" s="153"/>
      <c r="U38" s="153"/>
      <c r="V38" s="153"/>
      <c r="W38" s="153"/>
      <c r="X38" s="153"/>
      <c r="Y38" s="153"/>
      <c r="Z38" s="153"/>
    </row>
    <row r="39" spans="1:26" ht="25.15" customHeight="1" x14ac:dyDescent="0.25">
      <c r="A39" s="171"/>
      <c r="B39" s="168" t="s">
        <v>122</v>
      </c>
      <c r="C39" s="172" t="s">
        <v>123</v>
      </c>
      <c r="D39" s="168" t="s">
        <v>124</v>
      </c>
      <c r="E39" s="168" t="s">
        <v>115</v>
      </c>
      <c r="F39" s="169">
        <v>1</v>
      </c>
      <c r="G39" s="170"/>
      <c r="H39" s="170"/>
      <c r="I39" s="170">
        <f>ROUND(F39*(G39+H39),2)</f>
        <v>0</v>
      </c>
      <c r="J39" s="168">
        <f>ROUND(F39*(N39),2)</f>
        <v>85.15</v>
      </c>
      <c r="K39" s="1">
        <f>ROUND(F39*(O39),2)</f>
        <v>0</v>
      </c>
      <c r="L39" s="1">
        <f>ROUND(F39*(G39),2)</f>
        <v>0</v>
      </c>
      <c r="M39" s="1"/>
      <c r="N39" s="1">
        <v>85.15</v>
      </c>
      <c r="O39" s="1"/>
      <c r="P39" s="167">
        <f>ROUND(F39*(R39),3)</f>
        <v>7.0000000000000001E-3</v>
      </c>
      <c r="Q39" s="173"/>
      <c r="R39" s="173">
        <v>7.1199999999999996E-3</v>
      </c>
      <c r="S39" s="167"/>
      <c r="Z39">
        <v>0</v>
      </c>
    </row>
    <row r="40" spans="1:26" ht="25.15" customHeight="1" x14ac:dyDescent="0.25">
      <c r="A40" s="171"/>
      <c r="B40" s="168" t="s">
        <v>122</v>
      </c>
      <c r="C40" s="172" t="s">
        <v>125</v>
      </c>
      <c r="D40" s="168" t="s">
        <v>126</v>
      </c>
      <c r="E40" s="168" t="s">
        <v>127</v>
      </c>
      <c r="F40" s="169">
        <v>2</v>
      </c>
      <c r="G40" s="170"/>
      <c r="H40" s="170"/>
      <c r="I40" s="170">
        <f>ROUND(F40*(G40+H40),2)</f>
        <v>0</v>
      </c>
      <c r="J40" s="168">
        <f>ROUND(F40*(N40),2)</f>
        <v>28</v>
      </c>
      <c r="K40" s="1">
        <f>ROUND(F40*(O40),2)</f>
        <v>0</v>
      </c>
      <c r="L40" s="1">
        <f>ROUND(F40*(G40),2)</f>
        <v>0</v>
      </c>
      <c r="M40" s="1"/>
      <c r="N40" s="1">
        <v>14</v>
      </c>
      <c r="O40" s="1"/>
      <c r="P40" s="167">
        <f>ROUND(F40*(R40),3)</f>
        <v>0</v>
      </c>
      <c r="Q40" s="173"/>
      <c r="R40" s="173">
        <v>4.0000000000000003E-5</v>
      </c>
      <c r="S40" s="167"/>
      <c r="Z40">
        <v>0</v>
      </c>
    </row>
    <row r="41" spans="1:26" x14ac:dyDescent="0.25">
      <c r="A41" s="156"/>
      <c r="B41" s="156"/>
      <c r="C41" s="156"/>
      <c r="D41" s="156" t="s">
        <v>69</v>
      </c>
      <c r="E41" s="156"/>
      <c r="F41" s="167"/>
      <c r="G41" s="159">
        <f>ROUND((SUM(L38:L40))/1,2)</f>
        <v>0</v>
      </c>
      <c r="H41" s="159">
        <f>ROUND((SUM(M38:M40))/1,2)</f>
        <v>0</v>
      </c>
      <c r="I41" s="159">
        <f>ROUND((SUM(I38:I40))/1,2)</f>
        <v>0</v>
      </c>
      <c r="J41" s="156"/>
      <c r="K41" s="156"/>
      <c r="L41" s="156">
        <f>ROUND((SUM(L38:L40))/1,2)</f>
        <v>0</v>
      </c>
      <c r="M41" s="156">
        <f>ROUND((SUM(M38:M40))/1,2)</f>
        <v>0</v>
      </c>
      <c r="N41" s="156"/>
      <c r="O41" s="156"/>
      <c r="P41" s="174">
        <f>ROUND((SUM(P38:P40))/1,2)</f>
        <v>0.01</v>
      </c>
      <c r="Q41" s="153"/>
      <c r="R41" s="153"/>
      <c r="S41" s="174">
        <f>ROUND((SUM(S38:S40))/1,2)</f>
        <v>0</v>
      </c>
      <c r="T41" s="153"/>
      <c r="U41" s="153"/>
      <c r="V41" s="153"/>
      <c r="W41" s="153"/>
      <c r="X41" s="153"/>
      <c r="Y41" s="153"/>
      <c r="Z41" s="153"/>
    </row>
    <row r="42" spans="1:26" x14ac:dyDescent="0.25">
      <c r="A42" s="1"/>
      <c r="B42" s="1"/>
      <c r="C42" s="1"/>
      <c r="D42" s="1"/>
      <c r="E42" s="1"/>
      <c r="F42" s="163"/>
      <c r="G42" s="149"/>
      <c r="H42" s="149"/>
      <c r="I42" s="149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56"/>
      <c r="B43" s="156"/>
      <c r="C43" s="156"/>
      <c r="D43" s="156" t="s">
        <v>70</v>
      </c>
      <c r="E43" s="156"/>
      <c r="F43" s="167"/>
      <c r="G43" s="157"/>
      <c r="H43" s="157"/>
      <c r="I43" s="157"/>
      <c r="J43" s="156"/>
      <c r="K43" s="156"/>
      <c r="L43" s="156"/>
      <c r="M43" s="156"/>
      <c r="N43" s="156"/>
      <c r="O43" s="156"/>
      <c r="P43" s="156"/>
      <c r="Q43" s="153"/>
      <c r="R43" s="153"/>
      <c r="S43" s="156"/>
      <c r="T43" s="153"/>
      <c r="U43" s="153"/>
      <c r="V43" s="153"/>
      <c r="W43" s="153"/>
      <c r="X43" s="153"/>
      <c r="Y43" s="153"/>
      <c r="Z43" s="153"/>
    </row>
    <row r="44" spans="1:26" ht="25.15" customHeight="1" x14ac:dyDescent="0.25">
      <c r="A44" s="171"/>
      <c r="B44" s="168" t="s">
        <v>128</v>
      </c>
      <c r="C44" s="172" t="s">
        <v>129</v>
      </c>
      <c r="D44" s="168" t="s">
        <v>130</v>
      </c>
      <c r="E44" s="168" t="s">
        <v>131</v>
      </c>
      <c r="F44" s="169">
        <v>1</v>
      </c>
      <c r="G44" s="170"/>
      <c r="H44" s="170"/>
      <c r="I44" s="170">
        <f>ROUND(F44*(G44+H44),2)</f>
        <v>0</v>
      </c>
      <c r="J44" s="168">
        <f>ROUND(F44*(N44),2)</f>
        <v>85.15</v>
      </c>
      <c r="K44" s="1">
        <f>ROUND(F44*(O44),2)</f>
        <v>0</v>
      </c>
      <c r="L44" s="1">
        <f>ROUND(F44*(G44),2)</f>
        <v>0</v>
      </c>
      <c r="M44" s="1"/>
      <c r="N44" s="1">
        <v>85.15</v>
      </c>
      <c r="O44" s="1"/>
      <c r="P44" s="167"/>
      <c r="Q44" s="173"/>
      <c r="R44" s="173"/>
      <c r="S44" s="167"/>
      <c r="Z44">
        <v>0</v>
      </c>
    </row>
    <row r="45" spans="1:26" x14ac:dyDescent="0.25">
      <c r="A45" s="156"/>
      <c r="B45" s="156"/>
      <c r="C45" s="156"/>
      <c r="D45" s="156" t="s">
        <v>70</v>
      </c>
      <c r="E45" s="156"/>
      <c r="F45" s="167"/>
      <c r="G45" s="159">
        <f>ROUND((SUM(L43:L44))/1,2)</f>
        <v>0</v>
      </c>
      <c r="H45" s="159">
        <f>ROUND((SUM(M43:M44))/1,2)</f>
        <v>0</v>
      </c>
      <c r="I45" s="159">
        <f>ROUND((SUM(I43:I44))/1,2)</f>
        <v>0</v>
      </c>
      <c r="J45" s="156"/>
      <c r="K45" s="156"/>
      <c r="L45" s="156">
        <f>ROUND((SUM(L43:L44))/1,2)</f>
        <v>0</v>
      </c>
      <c r="M45" s="156">
        <f>ROUND((SUM(M43:M44))/1,2)</f>
        <v>0</v>
      </c>
      <c r="N45" s="156"/>
      <c r="O45" s="156"/>
      <c r="P45" s="174">
        <f>ROUND((SUM(P43:P44))/1,2)</f>
        <v>0</v>
      </c>
      <c r="Q45" s="153"/>
      <c r="R45" s="153"/>
      <c r="S45" s="174">
        <f>ROUND((SUM(S43:S44))/1,2)</f>
        <v>0</v>
      </c>
      <c r="T45" s="153"/>
      <c r="U45" s="153"/>
      <c r="V45" s="153"/>
      <c r="W45" s="153"/>
      <c r="X45" s="153"/>
      <c r="Y45" s="153"/>
      <c r="Z45" s="153"/>
    </row>
    <row r="46" spans="1:26" x14ac:dyDescent="0.25">
      <c r="A46" s="1"/>
      <c r="B46" s="1"/>
      <c r="C46" s="1"/>
      <c r="D46" s="1"/>
      <c r="E46" s="1"/>
      <c r="F46" s="163"/>
      <c r="G46" s="149"/>
      <c r="H46" s="149"/>
      <c r="I46" s="149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56"/>
      <c r="B47" s="156"/>
      <c r="C47" s="156"/>
      <c r="D47" s="156" t="s">
        <v>71</v>
      </c>
      <c r="E47" s="156"/>
      <c r="F47" s="167"/>
      <c r="G47" s="157"/>
      <c r="H47" s="157"/>
      <c r="I47" s="157"/>
      <c r="J47" s="156"/>
      <c r="K47" s="156"/>
      <c r="L47" s="156"/>
      <c r="M47" s="156"/>
      <c r="N47" s="156"/>
      <c r="O47" s="156"/>
      <c r="P47" s="156"/>
      <c r="Q47" s="153"/>
      <c r="R47" s="153"/>
      <c r="S47" s="156"/>
      <c r="T47" s="153"/>
      <c r="U47" s="153"/>
      <c r="V47" s="153"/>
      <c r="W47" s="153"/>
      <c r="X47" s="153"/>
      <c r="Y47" s="153"/>
      <c r="Z47" s="153"/>
    </row>
    <row r="48" spans="1:26" ht="25.15" customHeight="1" x14ac:dyDescent="0.25">
      <c r="A48" s="171"/>
      <c r="B48" s="168" t="s">
        <v>132</v>
      </c>
      <c r="C48" s="172" t="s">
        <v>133</v>
      </c>
      <c r="D48" s="168" t="s">
        <v>134</v>
      </c>
      <c r="E48" s="168" t="s">
        <v>111</v>
      </c>
      <c r="F48" s="169">
        <v>16</v>
      </c>
      <c r="G48" s="170"/>
      <c r="H48" s="170"/>
      <c r="I48" s="170">
        <f>ROUND(F48*(G48+H48),2)</f>
        <v>0</v>
      </c>
      <c r="J48" s="168">
        <f>ROUND(F48*(N48),2)</f>
        <v>136.32</v>
      </c>
      <c r="K48" s="1">
        <f>ROUND(F48*(O48),2)</f>
        <v>0</v>
      </c>
      <c r="L48" s="1">
        <f>ROUND(F48*(G48),2)</f>
        <v>0</v>
      </c>
      <c r="M48" s="1"/>
      <c r="N48" s="1">
        <v>8.52</v>
      </c>
      <c r="O48" s="1"/>
      <c r="P48" s="167">
        <f>ROUND(F48*(R48),3)</f>
        <v>0.17799999999999999</v>
      </c>
      <c r="Q48" s="173"/>
      <c r="R48" s="173">
        <v>1.111E-2</v>
      </c>
      <c r="S48" s="167"/>
      <c r="Z48">
        <v>0</v>
      </c>
    </row>
    <row r="49" spans="1:26" ht="25.15" customHeight="1" x14ac:dyDescent="0.25">
      <c r="A49" s="171"/>
      <c r="B49" s="168" t="s">
        <v>132</v>
      </c>
      <c r="C49" s="172" t="s">
        <v>135</v>
      </c>
      <c r="D49" s="168" t="s">
        <v>136</v>
      </c>
      <c r="E49" s="168" t="s">
        <v>94</v>
      </c>
      <c r="F49" s="169">
        <v>15.64</v>
      </c>
      <c r="G49" s="170"/>
      <c r="H49" s="170"/>
      <c r="I49" s="170">
        <f>ROUND(F49*(G49+H49),2)</f>
        <v>0</v>
      </c>
      <c r="J49" s="168">
        <f>ROUND(F49*(N49),2)</f>
        <v>202.69</v>
      </c>
      <c r="K49" s="1">
        <f>ROUND(F49*(O49),2)</f>
        <v>0</v>
      </c>
      <c r="L49" s="1">
        <f>ROUND(F49*(G49),2)</f>
        <v>0</v>
      </c>
      <c r="M49" s="1"/>
      <c r="N49" s="1">
        <v>12.96</v>
      </c>
      <c r="O49" s="1"/>
      <c r="P49" s="167">
        <f>ROUND(F49*(R49),3)</f>
        <v>8.3000000000000004E-2</v>
      </c>
      <c r="Q49" s="173"/>
      <c r="R49" s="173">
        <v>5.3E-3</v>
      </c>
      <c r="S49" s="167"/>
      <c r="Z49">
        <v>0</v>
      </c>
    </row>
    <row r="50" spans="1:26" ht="25.15" customHeight="1" x14ac:dyDescent="0.25">
      <c r="A50" s="171"/>
      <c r="B50" s="168" t="s">
        <v>137</v>
      </c>
      <c r="C50" s="172" t="s">
        <v>138</v>
      </c>
      <c r="D50" s="168" t="s">
        <v>139</v>
      </c>
      <c r="E50" s="168" t="s">
        <v>140</v>
      </c>
      <c r="F50" s="169">
        <v>10</v>
      </c>
      <c r="G50" s="170"/>
      <c r="H50" s="170"/>
      <c r="I50" s="170">
        <f>ROUND(F50*(G50+H50),2)</f>
        <v>0</v>
      </c>
      <c r="J50" s="168">
        <f>ROUND(F50*(N50),2)</f>
        <v>8.1999999999999993</v>
      </c>
      <c r="K50" s="1">
        <f>ROUND(F50*(O50),2)</f>
        <v>0</v>
      </c>
      <c r="L50" s="1"/>
      <c r="M50" s="1">
        <f>ROUND(F50*(H50),2)</f>
        <v>0</v>
      </c>
      <c r="N50" s="1">
        <v>0.82</v>
      </c>
      <c r="O50" s="1"/>
      <c r="P50" s="167">
        <f>ROUND(F50*(R50),3)</f>
        <v>0.01</v>
      </c>
      <c r="Q50" s="173"/>
      <c r="R50" s="173">
        <v>1E-3</v>
      </c>
      <c r="S50" s="167"/>
      <c r="Z50">
        <v>0</v>
      </c>
    </row>
    <row r="51" spans="1:26" x14ac:dyDescent="0.25">
      <c r="A51" s="156"/>
      <c r="B51" s="156"/>
      <c r="C51" s="156"/>
      <c r="D51" s="156" t="s">
        <v>71</v>
      </c>
      <c r="E51" s="156"/>
      <c r="F51" s="167"/>
      <c r="G51" s="159">
        <f>ROUND((SUM(L47:L50))/1,2)</f>
        <v>0</v>
      </c>
      <c r="H51" s="159">
        <f>ROUND((SUM(M47:M50))/1,2)</f>
        <v>0</v>
      </c>
      <c r="I51" s="159">
        <f>ROUND((SUM(I47:I50))/1,2)</f>
        <v>0</v>
      </c>
      <c r="J51" s="156"/>
      <c r="K51" s="156"/>
      <c r="L51" s="156">
        <f>ROUND((SUM(L47:L50))/1,2)</f>
        <v>0</v>
      </c>
      <c r="M51" s="156">
        <f>ROUND((SUM(M47:M50))/1,2)</f>
        <v>0</v>
      </c>
      <c r="N51" s="156"/>
      <c r="O51" s="156"/>
      <c r="P51" s="174">
        <f>ROUND((SUM(P47:P50))/1,2)</f>
        <v>0.27</v>
      </c>
      <c r="Q51" s="153"/>
      <c r="R51" s="153"/>
      <c r="S51" s="174">
        <f>ROUND((SUM(S47:S50))/1,2)</f>
        <v>0</v>
      </c>
      <c r="T51" s="153"/>
      <c r="U51" s="153"/>
      <c r="V51" s="153"/>
      <c r="W51" s="153"/>
      <c r="X51" s="153"/>
      <c r="Y51" s="153"/>
      <c r="Z51" s="153"/>
    </row>
    <row r="52" spans="1:26" x14ac:dyDescent="0.25">
      <c r="A52" s="1"/>
      <c r="B52" s="1"/>
      <c r="C52" s="1"/>
      <c r="D52" s="1"/>
      <c r="E52" s="1"/>
      <c r="F52" s="163"/>
      <c r="G52" s="149"/>
      <c r="H52" s="149"/>
      <c r="I52" s="149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56"/>
      <c r="B53" s="156"/>
      <c r="C53" s="156"/>
      <c r="D53" s="2" t="s">
        <v>68</v>
      </c>
      <c r="E53" s="156"/>
      <c r="F53" s="167"/>
      <c r="G53" s="159">
        <f>ROUND((SUM(L37:L52))/2,2)</f>
        <v>0</v>
      </c>
      <c r="H53" s="159">
        <f>ROUND((SUM(M37:M52))/2,2)</f>
        <v>0</v>
      </c>
      <c r="I53" s="159">
        <f>ROUND((SUM(I37:I52))/2,2)</f>
        <v>0</v>
      </c>
      <c r="J53" s="157"/>
      <c r="K53" s="156"/>
      <c r="L53" s="157">
        <f>ROUND((SUM(L37:L52))/2,2)</f>
        <v>0</v>
      </c>
      <c r="M53" s="157">
        <f>ROUND((SUM(M37:M52))/2,2)</f>
        <v>0</v>
      </c>
      <c r="N53" s="156"/>
      <c r="O53" s="156"/>
      <c r="P53" s="174">
        <f>ROUND((SUM(P37:P52))/2,2)</f>
        <v>0.28000000000000003</v>
      </c>
      <c r="S53" s="174">
        <f>ROUND((SUM(S37:S52))/2,2)</f>
        <v>0</v>
      </c>
    </row>
    <row r="54" spans="1:26" x14ac:dyDescent="0.25">
      <c r="A54" s="1"/>
      <c r="B54" s="1"/>
      <c r="C54" s="1"/>
      <c r="D54" s="1"/>
      <c r="E54" s="1"/>
      <c r="F54" s="163"/>
      <c r="G54" s="149"/>
      <c r="H54" s="149"/>
      <c r="I54" s="149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56"/>
      <c r="B55" s="156"/>
      <c r="C55" s="156"/>
      <c r="D55" s="2" t="s">
        <v>72</v>
      </c>
      <c r="E55" s="156"/>
      <c r="F55" s="167"/>
      <c r="G55" s="157"/>
      <c r="H55" s="157"/>
      <c r="I55" s="157"/>
      <c r="J55" s="156"/>
      <c r="K55" s="156"/>
      <c r="L55" s="156"/>
      <c r="M55" s="156"/>
      <c r="N55" s="156"/>
      <c r="O55" s="156"/>
      <c r="P55" s="156"/>
      <c r="Q55" s="153"/>
      <c r="R55" s="153"/>
      <c r="S55" s="156"/>
      <c r="T55" s="153"/>
      <c r="U55" s="153"/>
      <c r="V55" s="153"/>
      <c r="W55" s="153"/>
      <c r="X55" s="153"/>
      <c r="Y55" s="153"/>
      <c r="Z55" s="153"/>
    </row>
    <row r="56" spans="1:26" x14ac:dyDescent="0.25">
      <c r="A56" s="156"/>
      <c r="B56" s="156"/>
      <c r="C56" s="156"/>
      <c r="D56" s="156" t="s">
        <v>73</v>
      </c>
      <c r="E56" s="156"/>
      <c r="F56" s="167"/>
      <c r="G56" s="157"/>
      <c r="H56" s="157"/>
      <c r="I56" s="157"/>
      <c r="J56" s="156"/>
      <c r="K56" s="156"/>
      <c r="L56" s="156"/>
      <c r="M56" s="156"/>
      <c r="N56" s="156"/>
      <c r="O56" s="156"/>
      <c r="P56" s="156"/>
      <c r="Q56" s="153"/>
      <c r="R56" s="153"/>
      <c r="S56" s="156"/>
      <c r="T56" s="153"/>
      <c r="U56" s="153"/>
      <c r="V56" s="153"/>
      <c r="W56" s="153"/>
      <c r="X56" s="153"/>
      <c r="Y56" s="153"/>
      <c r="Z56" s="153"/>
    </row>
    <row r="57" spans="1:26" ht="25.15" customHeight="1" x14ac:dyDescent="0.25">
      <c r="A57" s="171"/>
      <c r="B57" s="168" t="s">
        <v>141</v>
      </c>
      <c r="C57" s="172" t="s">
        <v>142</v>
      </c>
      <c r="D57" s="168" t="s">
        <v>143</v>
      </c>
      <c r="E57" s="168" t="s">
        <v>91</v>
      </c>
      <c r="F57" s="169">
        <v>3.42</v>
      </c>
      <c r="G57" s="170"/>
      <c r="H57" s="170"/>
      <c r="I57" s="170">
        <f>ROUND(F57*(G57+H57),2)</f>
        <v>0</v>
      </c>
      <c r="J57" s="168">
        <f>ROUND(F57*(N57),2)</f>
        <v>519.57000000000005</v>
      </c>
      <c r="K57" s="1">
        <f>ROUND(F57*(O57),2)</f>
        <v>0</v>
      </c>
      <c r="L57" s="1">
        <f>ROUND(F57*(G57),2)</f>
        <v>0</v>
      </c>
      <c r="M57" s="1"/>
      <c r="N57" s="1">
        <v>151.91999999999999</v>
      </c>
      <c r="O57" s="1"/>
      <c r="P57" s="167"/>
      <c r="Q57" s="173"/>
      <c r="R57" s="173"/>
      <c r="S57" s="167"/>
      <c r="Z57">
        <v>0</v>
      </c>
    </row>
    <row r="58" spans="1:26" x14ac:dyDescent="0.25">
      <c r="A58" s="156"/>
      <c r="B58" s="156"/>
      <c r="C58" s="156"/>
      <c r="D58" s="156" t="s">
        <v>73</v>
      </c>
      <c r="E58" s="156"/>
      <c r="F58" s="167"/>
      <c r="G58" s="159">
        <f>ROUND((SUM(L56:L57))/1,2)</f>
        <v>0</v>
      </c>
      <c r="H58" s="159">
        <f>ROUND((SUM(M56:M57))/1,2)</f>
        <v>0</v>
      </c>
      <c r="I58" s="159">
        <f>ROUND((SUM(I56:I57))/1,2)</f>
        <v>0</v>
      </c>
      <c r="J58" s="156"/>
      <c r="K58" s="156"/>
      <c r="L58" s="156">
        <f>ROUND((SUM(L56:L57))/1,2)</f>
        <v>0</v>
      </c>
      <c r="M58" s="156">
        <f>ROUND((SUM(M56:M57))/1,2)</f>
        <v>0</v>
      </c>
      <c r="N58" s="156"/>
      <c r="O58" s="156"/>
      <c r="P58" s="174">
        <f>ROUND((SUM(P56:P57))/1,2)</f>
        <v>0</v>
      </c>
      <c r="S58" s="167">
        <f>ROUND((SUM(S56:S57))/1,2)</f>
        <v>0</v>
      </c>
    </row>
    <row r="59" spans="1:26" x14ac:dyDescent="0.25">
      <c r="A59" s="1"/>
      <c r="B59" s="1"/>
      <c r="C59" s="1"/>
      <c r="D59" s="1"/>
      <c r="E59" s="1"/>
      <c r="F59" s="163"/>
      <c r="G59" s="149"/>
      <c r="H59" s="149"/>
      <c r="I59" s="149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56"/>
      <c r="B60" s="156"/>
      <c r="C60" s="156"/>
      <c r="D60" s="2" t="s">
        <v>72</v>
      </c>
      <c r="E60" s="156"/>
      <c r="F60" s="156"/>
      <c r="G60" s="159">
        <f>ROUND((SUM(L55:L59))/2,2)</f>
        <v>0</v>
      </c>
      <c r="H60" s="159">
        <f>ROUND((SUM(M55:M59))/2,2)</f>
        <v>0</v>
      </c>
      <c r="I60" s="159">
        <f>ROUND((SUM(I55:I59))/2,2)</f>
        <v>0</v>
      </c>
      <c r="J60" s="156"/>
      <c r="K60" s="156"/>
      <c r="L60" s="156">
        <f>ROUND((SUM(L55:L59))/2,2)</f>
        <v>0</v>
      </c>
      <c r="M60" s="156">
        <f>ROUND((SUM(M55:M59))/2,2)</f>
        <v>0</v>
      </c>
      <c r="N60" s="156"/>
      <c r="O60" s="156"/>
      <c r="P60" s="174">
        <f>ROUND((SUM(P55:P59))/2,2)</f>
        <v>0</v>
      </c>
      <c r="S60" s="174">
        <f>ROUND((SUM(S55:S59))/2,2)</f>
        <v>0</v>
      </c>
    </row>
    <row r="61" spans="1:26" x14ac:dyDescent="0.25">
      <c r="A61" s="175"/>
      <c r="B61" s="175" t="s">
        <v>12</v>
      </c>
      <c r="C61" s="175"/>
      <c r="D61" s="175"/>
      <c r="E61" s="175"/>
      <c r="F61" s="175" t="s">
        <v>74</v>
      </c>
      <c r="G61" s="176">
        <f>ROUND((SUM(L9:L60))/3,2)</f>
        <v>0</v>
      </c>
      <c r="H61" s="176">
        <f>ROUND((SUM(M9:M60))/3,2)</f>
        <v>0</v>
      </c>
      <c r="I61" s="176">
        <f>ROUND((SUM(I9:I60))/3,2)</f>
        <v>0</v>
      </c>
      <c r="J61" s="175"/>
      <c r="K61" s="175">
        <f>ROUND((SUM(K9:K60)),2)</f>
        <v>0</v>
      </c>
      <c r="L61" s="175">
        <f>ROUND((SUM(L9:L60))/3,2)</f>
        <v>0</v>
      </c>
      <c r="M61" s="175">
        <f>ROUND((SUM(M9:M60))/3,2)</f>
        <v>0</v>
      </c>
      <c r="N61" s="175"/>
      <c r="O61" s="175"/>
      <c r="P61" s="177">
        <f>ROUND((SUM(P9:P60))/3,2)</f>
        <v>31.46</v>
      </c>
      <c r="S61" s="177">
        <f>ROUND((SUM(S9:S60))/3,2)</f>
        <v>0</v>
      </c>
      <c r="Z61">
        <f>(SUM(Z9:Z60))</f>
        <v>0</v>
      </c>
    </row>
  </sheetData>
  <printOptions horizontalCentered="1" gridLines="1"/>
  <pageMargins left="0.7" right="6.9444444444444441E-3" top="0.75" bottom="0.75" header="0.3" footer="0.3"/>
  <pageSetup paperSize="9" orientation="landscape" horizontalDpi="4294967293" verticalDpi="0" r:id="rId1"/>
  <headerFooter>
    <oddHeader>&amp;C&amp;B&amp; Rozpočet Oprava a úprava sien stropov podláh objektu na cintoríne Stráňany / Oprava a úprava sien stropov podláh objektu na cintoríne Stráňany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530</vt:lpstr>
      <vt:lpstr>Rekap 530</vt:lpstr>
      <vt:lpstr>SO 530</vt:lpstr>
      <vt:lpstr>'Rekap 530'!Názvy_tlače</vt:lpstr>
      <vt:lpstr>'SO 530'!Názvy_tlače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Labant</dc:creator>
  <cp:lastModifiedBy>KRAVČÁKOVÁ Viera</cp:lastModifiedBy>
  <dcterms:created xsi:type="dcterms:W3CDTF">2020-01-09T08:12:58Z</dcterms:created>
  <dcterms:modified xsi:type="dcterms:W3CDTF">2020-01-13T08:23:17Z</dcterms:modified>
</cp:coreProperties>
</file>